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D47" i="1" s="1"/>
  <c r="D36" i="1"/>
  <c r="H55" i="1" l="1"/>
  <c r="D48" i="1"/>
  <c r="H36" i="1" l="1"/>
  <c r="F55" i="1" l="1"/>
  <c r="E55" i="1"/>
  <c r="G55" i="1"/>
  <c r="H54" i="1"/>
  <c r="G54" i="1"/>
  <c r="F54" i="1"/>
  <c r="E54" i="1"/>
  <c r="D52" i="1"/>
  <c r="E26" i="1" l="1"/>
  <c r="D51" i="1" l="1"/>
  <c r="D46" i="1"/>
  <c r="D45" i="1"/>
  <c r="D44" i="1"/>
  <c r="D43" i="1"/>
  <c r="D25" i="1"/>
  <c r="E25" i="1"/>
  <c r="F25" i="1"/>
  <c r="G25" i="1"/>
  <c r="H25" i="1"/>
  <c r="D55" i="1" l="1"/>
  <c r="D59" i="1" s="1"/>
  <c r="D54" i="1"/>
  <c r="H35" i="1" l="1"/>
  <c r="G35" i="1"/>
  <c r="F35" i="1"/>
  <c r="E35" i="1"/>
  <c r="D35" i="1"/>
  <c r="D57" i="1" s="1"/>
  <c r="E36" i="1" l="1"/>
  <c r="E59" i="1" s="1"/>
  <c r="E57" i="1"/>
  <c r="F36" i="1"/>
  <c r="F59" i="1" s="1"/>
  <c r="G36" i="1"/>
  <c r="G59" i="1" s="1"/>
  <c r="G57" i="1"/>
  <c r="H59" i="1"/>
  <c r="H57" i="1"/>
  <c r="F57" i="1"/>
</calcChain>
</file>

<file path=xl/sharedStrings.xml><?xml version="1.0" encoding="utf-8"?>
<sst xmlns="http://schemas.openxmlformats.org/spreadsheetml/2006/main" count="158" uniqueCount="111">
  <si>
    <t>Eil. Nr.</t>
  </si>
  <si>
    <t>Objekto pavadinimas</t>
  </si>
  <si>
    <t>Planuojama</t>
  </si>
  <si>
    <t>Investicijos</t>
  </si>
  <si>
    <t>Trumpa objekto charakteristika</t>
  </si>
  <si>
    <t xml:space="preserve">objekto vertė, </t>
  </si>
  <si>
    <t>1.</t>
  </si>
  <si>
    <t>Gamyba</t>
  </si>
  <si>
    <t>Pel</t>
  </si>
  <si>
    <t>1.1.</t>
  </si>
  <si>
    <t>Bendrovės lėšos</t>
  </si>
  <si>
    <t>1.2.</t>
  </si>
  <si>
    <t>Rokiškio ŠTR</t>
  </si>
  <si>
    <t>2.</t>
  </si>
  <si>
    <t>Perdavimas</t>
  </si>
  <si>
    <t>3.</t>
  </si>
  <si>
    <t>Bendrųjų poreikių investicijos</t>
  </si>
  <si>
    <t>3.1.</t>
  </si>
  <si>
    <t>3.2.</t>
  </si>
  <si>
    <t>Šilumos gamybos išlaidų mažinimo priemonių planas</t>
  </si>
  <si>
    <t>3.3.</t>
  </si>
  <si>
    <t>3.4.</t>
  </si>
  <si>
    <t>Kompiuterinės ir programinės įrangos įsigijimas</t>
  </si>
  <si>
    <t>3.5.</t>
  </si>
  <si>
    <t>Atsiskaitomieji apskaitos prietaisai</t>
  </si>
  <si>
    <t>3.6.</t>
  </si>
  <si>
    <t>Šilumos trasų išpirkimas</t>
  </si>
  <si>
    <t xml:space="preserve">Finansavimo </t>
  </si>
  <si>
    <t>šaltinis</t>
  </si>
  <si>
    <t>3.7.</t>
  </si>
  <si>
    <t xml:space="preserve">2019 m. </t>
  </si>
  <si>
    <t xml:space="preserve">2020 m. </t>
  </si>
  <si>
    <t xml:space="preserve">2021 m. </t>
  </si>
  <si>
    <t xml:space="preserve">2022 m. </t>
  </si>
  <si>
    <t>Rokiškio m. šilumos tinklų rekonstravimas II etapas</t>
  </si>
  <si>
    <t>Rokiškio m. šilumos tinklų rekonstravimas III etapas</t>
  </si>
  <si>
    <t>Rokiškio m. šilumos tinklų rekonstravimas IV etapas</t>
  </si>
  <si>
    <r>
      <t xml:space="preserve">2DN65 iki DN400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2928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</si>
  <si>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534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</si>
  <si>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1127 m</t>
    </r>
  </si>
  <si>
    <t>3.8.</t>
  </si>
  <si>
    <t>Rokiškio RK rekonstravimas</t>
  </si>
  <si>
    <t>Biokuru kūrenamo garo katilo Nr.4 pakeitimas  Rokiškio RK</t>
  </si>
  <si>
    <t>koreguojami ir perderinami.</t>
  </si>
  <si>
    <t xml:space="preserve">Pastaba: Negavus struktūrinių fondų paramos, investicijos atskiriems projektams nebus daromos arba daromos mažesne apimtimi. Priklausomai nuo būsimų struktūrinių fondų pardamos gavimo sąlygų, investiciniai 2019-2022 metų planai gali būti iš esmės </t>
  </si>
  <si>
    <t xml:space="preserve">              AB "PANEVĖŽIO ENERGIJA" 2019-2022 METŲ INVESTICIJŲ PLANAS ROKIŠKIO ŠILUMOS TINKLŲ RAJONE                                                                             </t>
  </si>
  <si>
    <t>Iš viso Rokiškio ŠTR:</t>
  </si>
  <si>
    <t>Duomenų nuotolinio nuskaitymo įranga atsiskaitomiesiems        apskaitos prietaisams</t>
  </si>
  <si>
    <t xml:space="preserve">50% SF                          50%Bendrovės lėšos  </t>
  </si>
  <si>
    <t>susidėvėjusio PTVM-30 (VŠK-5)</t>
  </si>
  <si>
    <t xml:space="preserve">14 MW skysto kuro VŠK vietoje  </t>
  </si>
  <si>
    <t xml:space="preserve">Naujas 7 MW biokuru kūrenamas GK  </t>
  </si>
  <si>
    <t>Pastabos</t>
  </si>
  <si>
    <t>vietoje esamo 7 MW DKVR-10/13(GK-4)</t>
  </si>
  <si>
    <r>
      <rPr>
        <sz val="10"/>
        <rFont val="Calibri"/>
        <family val="2"/>
        <charset val="186"/>
      </rPr>
      <t>42%</t>
    </r>
    <r>
      <rPr>
        <sz val="14.8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SF</t>
    </r>
  </si>
  <si>
    <t>3.1.1.</t>
  </si>
  <si>
    <t>Naujų vartotojų pajungimas</t>
  </si>
  <si>
    <t>3.1.2.</t>
  </si>
  <si>
    <t xml:space="preserve">40% SF   </t>
  </si>
  <si>
    <t xml:space="preserve">60%Bendrovės lėšos  </t>
  </si>
  <si>
    <t>Šilumos tinklų statyba Rokiškyje (bendroje objekto</t>
  </si>
  <si>
    <t>vertėje įskaičiuoti 76 tūkst. Eur 2018 metais)</t>
  </si>
  <si>
    <t>Bendrovės lėšomis</t>
  </si>
  <si>
    <t>3.9.</t>
  </si>
  <si>
    <t xml:space="preserve">Naujų šilumos vartotojų pajungimas (bendroje objekto vertėje įskaičiuoti 76 tūkst. Eur 2018 metais)                                                                                                          </t>
  </si>
  <si>
    <t>tūkst. Eur</t>
  </si>
  <si>
    <t>1.3.</t>
  </si>
  <si>
    <t>43 m3/h</t>
  </si>
  <si>
    <t>1.4.</t>
  </si>
  <si>
    <t>Granulėmis kūrenamo vandens šildymo katilo įrengimas</t>
  </si>
  <si>
    <t>Bajorų katilinėje</t>
  </si>
  <si>
    <t>2.1.</t>
  </si>
  <si>
    <t>2.2.</t>
  </si>
  <si>
    <t>2.3.</t>
  </si>
  <si>
    <t>2.4.</t>
  </si>
  <si>
    <t>2.5.</t>
  </si>
  <si>
    <t>0,35 MW VŠK</t>
  </si>
  <si>
    <t>Iš viso gamybai Rokiškio ŠTR:</t>
  </si>
  <si>
    <t>Iš to skaičiaus AB ,,Panevėžio energija" lėšos:</t>
  </si>
  <si>
    <t>Iš viso perdavimui Rokiškio  ŠTR:</t>
  </si>
  <si>
    <t>Iš viso bendrųjų poreikių investicijos Rokiškio ŠTR:</t>
  </si>
  <si>
    <t xml:space="preserve">iš kurių: </t>
  </si>
  <si>
    <t>AB ,,Panevėžio energija" lėšos:</t>
  </si>
  <si>
    <t>2017-06-23, TS-132</t>
  </si>
  <si>
    <t>2021-05-18, TS-132</t>
  </si>
  <si>
    <t>2022-05-27, TS-130</t>
  </si>
  <si>
    <t>2.6.</t>
  </si>
  <si>
    <t>Šilumos tinklų rekonstravimas nuo GB Nr.1 iki Taikos g. 19 su atšakomis Rokiškyje</t>
  </si>
  <si>
    <t>2DN40 iki 2DN250 mm,  L - 283 m</t>
  </si>
  <si>
    <t>2DN40 iki 2DN65 mm,  L - 110 m</t>
  </si>
  <si>
    <t>2DN50 iki 2DN150 mm,  L - 717 m</t>
  </si>
  <si>
    <t>3.6.1.</t>
  </si>
  <si>
    <t>3.6.2.</t>
  </si>
  <si>
    <t>Transporto priemonės, įrengimai ir kiti mechanizmai, įranga</t>
  </si>
  <si>
    <t>Elektromobilis Renautl Zoe</t>
  </si>
  <si>
    <t xml:space="preserve">15%  APVA  </t>
  </si>
  <si>
    <t xml:space="preserve">85%Bendrovės lėšos  </t>
  </si>
  <si>
    <t>Maitinimo vandens siurbliosu dažnio keitikliu įrengimas</t>
  </si>
  <si>
    <t>Rokiškio RK</t>
  </si>
  <si>
    <t>58% Bendrovės lėšos</t>
  </si>
  <si>
    <t>PATVIRTINTA</t>
  </si>
  <si>
    <t>Rokiškio rajono savivaldybės tarybos</t>
  </si>
  <si>
    <t>2017 m. birželio 23 d. sprendimu Nr. TS-132</t>
  </si>
  <si>
    <t>(Rokiškio rajono savivaldybės tarybos</t>
  </si>
  <si>
    <t xml:space="preserve"> </t>
  </si>
  <si>
    <t>2023-05-25, TS-</t>
  </si>
  <si>
    <t>Šilumos tinklų nuo tšk. „A“ prie Š-209-02-2 iki P. Širvio g. 15,17 rekonstravimas Rokiškyje</t>
  </si>
  <si>
    <t>Šilumos tinklų nuo tšk. „A“ prie PT-110A iki tšk. „A“ prie Š-206B su atšakomis rekonstravimas Rokiškyje</t>
  </si>
  <si>
    <t>Projektavimas-konsultavimas</t>
  </si>
  <si>
    <t>Traktorinės puspriekabės ,,Palms 800" atnaujinimas/ remontas, didinantis ilgalaikio turto vertę</t>
  </si>
  <si>
    <t>2023 m. gegužės 25 d. sprendimo Nr. TS- 163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</si>
</sst>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Calibri"/>
      <family val="2"/>
      <charset val="186"/>
    </font>
    <font>
      <sz val="14.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Calibri"/>
      <family val="2"/>
      <charset val="186"/>
    </font>
    <font>
      <i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12" xfId="0" applyFont="1" applyFill="1" applyBorder="1" applyAlignment="1">
      <alignment horizontal="right" vertical="top" wrapText="1"/>
    </xf>
    <xf numFmtId="0" fontId="9" fillId="0" borderId="19" xfId="0" applyFont="1" applyFill="1" applyBorder="1" applyAlignment="1">
      <alignment horizontal="right" vertical="top" wrapText="1"/>
    </xf>
    <xf numFmtId="0" fontId="5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righ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" fontId="4" fillId="4" borderId="4" xfId="0" applyNumberFormat="1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right" vertical="top" wrapText="1"/>
    </xf>
    <xf numFmtId="1" fontId="4" fillId="4" borderId="5" xfId="0" applyNumberFormat="1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1" fontId="4" fillId="0" borderId="32" xfId="0" applyNumberFormat="1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horizontal="right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left" vertical="top" wrapText="1"/>
    </xf>
    <xf numFmtId="16" fontId="3" fillId="0" borderId="18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10" fillId="0" borderId="0" xfId="0" applyFont="1" applyAlignment="1">
      <alignment vertical="top" wrapText="1"/>
    </xf>
    <xf numFmtId="16" fontId="3" fillId="0" borderId="33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right" vertical="top" wrapText="1"/>
    </xf>
    <xf numFmtId="0" fontId="9" fillId="0" borderId="34" xfId="0" applyFont="1" applyBorder="1" applyAlignment="1">
      <alignment horizontal="right" vertical="top" wrapText="1"/>
    </xf>
    <xf numFmtId="1" fontId="3" fillId="0" borderId="19" xfId="0" applyNumberFormat="1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6" xfId="0" applyFont="1" applyFill="1" applyBorder="1" applyAlignment="1">
      <alignment horizontal="center" vertical="top" wrapText="1"/>
    </xf>
    <xf numFmtId="1" fontId="3" fillId="0" borderId="15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center" vertical="top" wrapText="1"/>
    </xf>
    <xf numFmtId="1" fontId="3" fillId="0" borderId="28" xfId="0" applyNumberFormat="1" applyFont="1" applyFill="1" applyBorder="1" applyAlignment="1">
      <alignment horizontal="right" vertical="top" wrapText="1"/>
    </xf>
    <xf numFmtId="1" fontId="3" fillId="0" borderId="13" xfId="0" applyNumberFormat="1" applyFont="1" applyFill="1" applyBorder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3" borderId="34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3" fillId="4" borderId="39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2" fillId="4" borderId="39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wrapText="1"/>
    </xf>
    <xf numFmtId="0" fontId="9" fillId="0" borderId="41" xfId="0" applyFont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9" fillId="0" borderId="41" xfId="0" applyFont="1" applyBorder="1" applyAlignment="1">
      <alignment vertical="top"/>
    </xf>
    <xf numFmtId="0" fontId="8" fillId="0" borderId="37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16" fontId="8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right" vertical="top" wrapText="1"/>
    </xf>
    <xf numFmtId="0" fontId="12" fillId="0" borderId="37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left" vertical="top" wrapText="1"/>
    </xf>
    <xf numFmtId="16" fontId="8" fillId="0" borderId="26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1" fontId="8" fillId="0" borderId="15" xfId="0" applyNumberFormat="1" applyFont="1" applyFill="1" applyBorder="1" applyAlignment="1">
      <alignment horizontal="right" vertical="top" wrapText="1"/>
    </xf>
    <xf numFmtId="0" fontId="12" fillId="0" borderId="46" xfId="0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left" vertical="top" wrapText="1"/>
    </xf>
    <xf numFmtId="16" fontId="8" fillId="0" borderId="27" xfId="0" applyNumberFormat="1" applyFont="1" applyBorder="1" applyAlignment="1">
      <alignment horizontal="center" vertical="top" wrapText="1"/>
    </xf>
    <xf numFmtId="0" fontId="8" fillId="0" borderId="44" xfId="0" applyFont="1" applyBorder="1" applyAlignment="1">
      <alignment horizontal="left" vertical="top" wrapText="1"/>
    </xf>
    <xf numFmtId="1" fontId="8" fillId="0" borderId="28" xfId="0" applyNumberFormat="1" applyFont="1" applyFill="1" applyBorder="1" applyAlignment="1">
      <alignment horizontal="right" vertical="top" wrapText="1"/>
    </xf>
    <xf numFmtId="0" fontId="12" fillId="0" borderId="44" xfId="0" applyFont="1" applyBorder="1" applyAlignment="1">
      <alignment horizontal="right" vertical="top" wrapText="1"/>
    </xf>
    <xf numFmtId="0" fontId="12" fillId="0" borderId="28" xfId="0" applyFont="1" applyBorder="1" applyAlignment="1">
      <alignment horizontal="right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top" wrapText="1"/>
    </xf>
    <xf numFmtId="1" fontId="8" fillId="0" borderId="19" xfId="0" applyNumberFormat="1" applyFont="1" applyFill="1" applyBorder="1" applyAlignment="1">
      <alignment horizontal="righ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top" wrapText="1"/>
    </xf>
    <xf numFmtId="1" fontId="8" fillId="0" borderId="43" xfId="0" applyNumberFormat="1" applyFont="1" applyFill="1" applyBorder="1" applyAlignment="1">
      <alignment horizontal="right" vertical="top" wrapText="1"/>
    </xf>
    <xf numFmtId="1" fontId="3" fillId="4" borderId="5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tabSelected="1" zoomScaleNormal="100" workbookViewId="0"/>
  </sheetViews>
  <sheetFormatPr defaultRowHeight="13.8" outlineLevelRow="1" x14ac:dyDescent="0.3"/>
  <cols>
    <col min="1" max="1" width="6.6640625" style="1" customWidth="1"/>
    <col min="2" max="2" width="49.33203125" style="1" customWidth="1"/>
    <col min="3" max="3" width="17.6640625" style="2" customWidth="1"/>
    <col min="4" max="4" width="11.33203125" style="1" customWidth="1"/>
    <col min="5" max="8" width="10.33203125" style="1" customWidth="1"/>
    <col min="9" max="9" width="31.44140625" style="2" customWidth="1"/>
    <col min="10" max="10" width="36.33203125" style="1" customWidth="1"/>
    <col min="11" max="250" width="9.109375" style="1"/>
    <col min="251" max="251" width="6.6640625" style="1" customWidth="1"/>
    <col min="252" max="252" width="59.109375" style="1" customWidth="1"/>
    <col min="253" max="253" width="18.5546875" style="1" customWidth="1"/>
    <col min="254" max="254" width="9.5546875" style="1" customWidth="1"/>
    <col min="255" max="255" width="10.44140625" style="1" customWidth="1"/>
    <col min="256" max="256" width="41.6640625" style="1" customWidth="1"/>
    <col min="257" max="257" width="10.109375" style="1" bestFit="1" customWidth="1"/>
    <col min="258" max="506" width="9.109375" style="1"/>
    <col min="507" max="507" width="6.6640625" style="1" customWidth="1"/>
    <col min="508" max="508" width="59.109375" style="1" customWidth="1"/>
    <col min="509" max="509" width="18.5546875" style="1" customWidth="1"/>
    <col min="510" max="510" width="9.5546875" style="1" customWidth="1"/>
    <col min="511" max="511" width="10.44140625" style="1" customWidth="1"/>
    <col min="512" max="512" width="41.6640625" style="1" customWidth="1"/>
    <col min="513" max="513" width="10.109375" style="1" bestFit="1" customWidth="1"/>
    <col min="514" max="762" width="9.109375" style="1"/>
    <col min="763" max="763" width="6.6640625" style="1" customWidth="1"/>
    <col min="764" max="764" width="59.109375" style="1" customWidth="1"/>
    <col min="765" max="765" width="18.5546875" style="1" customWidth="1"/>
    <col min="766" max="766" width="9.5546875" style="1" customWidth="1"/>
    <col min="767" max="767" width="10.44140625" style="1" customWidth="1"/>
    <col min="768" max="768" width="41.6640625" style="1" customWidth="1"/>
    <col min="769" max="769" width="10.109375" style="1" bestFit="1" customWidth="1"/>
    <col min="770" max="1018" width="9.109375" style="1"/>
    <col min="1019" max="1019" width="6.6640625" style="1" customWidth="1"/>
    <col min="1020" max="1020" width="59.109375" style="1" customWidth="1"/>
    <col min="1021" max="1021" width="18.5546875" style="1" customWidth="1"/>
    <col min="1022" max="1022" width="9.5546875" style="1" customWidth="1"/>
    <col min="1023" max="1023" width="10.44140625" style="1" customWidth="1"/>
    <col min="1024" max="1024" width="41.6640625" style="1" customWidth="1"/>
    <col min="1025" max="1025" width="10.109375" style="1" bestFit="1" customWidth="1"/>
    <col min="1026" max="1274" width="9.109375" style="1"/>
    <col min="1275" max="1275" width="6.6640625" style="1" customWidth="1"/>
    <col min="1276" max="1276" width="59.109375" style="1" customWidth="1"/>
    <col min="1277" max="1277" width="18.5546875" style="1" customWidth="1"/>
    <col min="1278" max="1278" width="9.5546875" style="1" customWidth="1"/>
    <col min="1279" max="1279" width="10.44140625" style="1" customWidth="1"/>
    <col min="1280" max="1280" width="41.6640625" style="1" customWidth="1"/>
    <col min="1281" max="1281" width="10.109375" style="1" bestFit="1" customWidth="1"/>
    <col min="1282" max="1530" width="9.109375" style="1"/>
    <col min="1531" max="1531" width="6.6640625" style="1" customWidth="1"/>
    <col min="1532" max="1532" width="59.109375" style="1" customWidth="1"/>
    <col min="1533" max="1533" width="18.5546875" style="1" customWidth="1"/>
    <col min="1534" max="1534" width="9.5546875" style="1" customWidth="1"/>
    <col min="1535" max="1535" width="10.44140625" style="1" customWidth="1"/>
    <col min="1536" max="1536" width="41.6640625" style="1" customWidth="1"/>
    <col min="1537" max="1537" width="10.109375" style="1" bestFit="1" customWidth="1"/>
    <col min="1538" max="1786" width="9.109375" style="1"/>
    <col min="1787" max="1787" width="6.6640625" style="1" customWidth="1"/>
    <col min="1788" max="1788" width="59.109375" style="1" customWidth="1"/>
    <col min="1789" max="1789" width="18.5546875" style="1" customWidth="1"/>
    <col min="1790" max="1790" width="9.5546875" style="1" customWidth="1"/>
    <col min="1791" max="1791" width="10.44140625" style="1" customWidth="1"/>
    <col min="1792" max="1792" width="41.6640625" style="1" customWidth="1"/>
    <col min="1793" max="1793" width="10.109375" style="1" bestFit="1" customWidth="1"/>
    <col min="1794" max="2042" width="9.109375" style="1"/>
    <col min="2043" max="2043" width="6.6640625" style="1" customWidth="1"/>
    <col min="2044" max="2044" width="59.109375" style="1" customWidth="1"/>
    <col min="2045" max="2045" width="18.5546875" style="1" customWidth="1"/>
    <col min="2046" max="2046" width="9.5546875" style="1" customWidth="1"/>
    <col min="2047" max="2047" width="10.44140625" style="1" customWidth="1"/>
    <col min="2048" max="2048" width="41.6640625" style="1" customWidth="1"/>
    <col min="2049" max="2049" width="10.109375" style="1" bestFit="1" customWidth="1"/>
    <col min="2050" max="2298" width="9.109375" style="1"/>
    <col min="2299" max="2299" width="6.6640625" style="1" customWidth="1"/>
    <col min="2300" max="2300" width="59.109375" style="1" customWidth="1"/>
    <col min="2301" max="2301" width="18.5546875" style="1" customWidth="1"/>
    <col min="2302" max="2302" width="9.5546875" style="1" customWidth="1"/>
    <col min="2303" max="2303" width="10.44140625" style="1" customWidth="1"/>
    <col min="2304" max="2304" width="41.6640625" style="1" customWidth="1"/>
    <col min="2305" max="2305" width="10.109375" style="1" bestFit="1" customWidth="1"/>
    <col min="2306" max="2554" width="9.109375" style="1"/>
    <col min="2555" max="2555" width="6.6640625" style="1" customWidth="1"/>
    <col min="2556" max="2556" width="59.109375" style="1" customWidth="1"/>
    <col min="2557" max="2557" width="18.5546875" style="1" customWidth="1"/>
    <col min="2558" max="2558" width="9.5546875" style="1" customWidth="1"/>
    <col min="2559" max="2559" width="10.44140625" style="1" customWidth="1"/>
    <col min="2560" max="2560" width="41.6640625" style="1" customWidth="1"/>
    <col min="2561" max="2561" width="10.109375" style="1" bestFit="1" customWidth="1"/>
    <col min="2562" max="2810" width="9.109375" style="1"/>
    <col min="2811" max="2811" width="6.6640625" style="1" customWidth="1"/>
    <col min="2812" max="2812" width="59.109375" style="1" customWidth="1"/>
    <col min="2813" max="2813" width="18.5546875" style="1" customWidth="1"/>
    <col min="2814" max="2814" width="9.5546875" style="1" customWidth="1"/>
    <col min="2815" max="2815" width="10.44140625" style="1" customWidth="1"/>
    <col min="2816" max="2816" width="41.6640625" style="1" customWidth="1"/>
    <col min="2817" max="2817" width="10.109375" style="1" bestFit="1" customWidth="1"/>
    <col min="2818" max="3066" width="9.109375" style="1"/>
    <col min="3067" max="3067" width="6.6640625" style="1" customWidth="1"/>
    <col min="3068" max="3068" width="59.109375" style="1" customWidth="1"/>
    <col min="3069" max="3069" width="18.5546875" style="1" customWidth="1"/>
    <col min="3070" max="3070" width="9.5546875" style="1" customWidth="1"/>
    <col min="3071" max="3071" width="10.44140625" style="1" customWidth="1"/>
    <col min="3072" max="3072" width="41.6640625" style="1" customWidth="1"/>
    <col min="3073" max="3073" width="10.109375" style="1" bestFit="1" customWidth="1"/>
    <col min="3074" max="3322" width="9.109375" style="1"/>
    <col min="3323" max="3323" width="6.6640625" style="1" customWidth="1"/>
    <col min="3324" max="3324" width="59.109375" style="1" customWidth="1"/>
    <col min="3325" max="3325" width="18.5546875" style="1" customWidth="1"/>
    <col min="3326" max="3326" width="9.5546875" style="1" customWidth="1"/>
    <col min="3327" max="3327" width="10.44140625" style="1" customWidth="1"/>
    <col min="3328" max="3328" width="41.6640625" style="1" customWidth="1"/>
    <col min="3329" max="3329" width="10.109375" style="1" bestFit="1" customWidth="1"/>
    <col min="3330" max="3578" width="9.109375" style="1"/>
    <col min="3579" max="3579" width="6.6640625" style="1" customWidth="1"/>
    <col min="3580" max="3580" width="59.109375" style="1" customWidth="1"/>
    <col min="3581" max="3581" width="18.5546875" style="1" customWidth="1"/>
    <col min="3582" max="3582" width="9.5546875" style="1" customWidth="1"/>
    <col min="3583" max="3583" width="10.44140625" style="1" customWidth="1"/>
    <col min="3584" max="3584" width="41.6640625" style="1" customWidth="1"/>
    <col min="3585" max="3585" width="10.109375" style="1" bestFit="1" customWidth="1"/>
    <col min="3586" max="3834" width="9.109375" style="1"/>
    <col min="3835" max="3835" width="6.6640625" style="1" customWidth="1"/>
    <col min="3836" max="3836" width="59.109375" style="1" customWidth="1"/>
    <col min="3837" max="3837" width="18.5546875" style="1" customWidth="1"/>
    <col min="3838" max="3838" width="9.5546875" style="1" customWidth="1"/>
    <col min="3839" max="3839" width="10.44140625" style="1" customWidth="1"/>
    <col min="3840" max="3840" width="41.6640625" style="1" customWidth="1"/>
    <col min="3841" max="3841" width="10.109375" style="1" bestFit="1" customWidth="1"/>
    <col min="3842" max="4090" width="9.109375" style="1"/>
    <col min="4091" max="4091" width="6.6640625" style="1" customWidth="1"/>
    <col min="4092" max="4092" width="59.109375" style="1" customWidth="1"/>
    <col min="4093" max="4093" width="18.5546875" style="1" customWidth="1"/>
    <col min="4094" max="4094" width="9.5546875" style="1" customWidth="1"/>
    <col min="4095" max="4095" width="10.44140625" style="1" customWidth="1"/>
    <col min="4096" max="4096" width="41.6640625" style="1" customWidth="1"/>
    <col min="4097" max="4097" width="10.109375" style="1" bestFit="1" customWidth="1"/>
    <col min="4098" max="4346" width="9.109375" style="1"/>
    <col min="4347" max="4347" width="6.6640625" style="1" customWidth="1"/>
    <col min="4348" max="4348" width="59.109375" style="1" customWidth="1"/>
    <col min="4349" max="4349" width="18.5546875" style="1" customWidth="1"/>
    <col min="4350" max="4350" width="9.5546875" style="1" customWidth="1"/>
    <col min="4351" max="4351" width="10.44140625" style="1" customWidth="1"/>
    <col min="4352" max="4352" width="41.6640625" style="1" customWidth="1"/>
    <col min="4353" max="4353" width="10.109375" style="1" bestFit="1" customWidth="1"/>
    <col min="4354" max="4602" width="9.109375" style="1"/>
    <col min="4603" max="4603" width="6.6640625" style="1" customWidth="1"/>
    <col min="4604" max="4604" width="59.109375" style="1" customWidth="1"/>
    <col min="4605" max="4605" width="18.5546875" style="1" customWidth="1"/>
    <col min="4606" max="4606" width="9.5546875" style="1" customWidth="1"/>
    <col min="4607" max="4607" width="10.44140625" style="1" customWidth="1"/>
    <col min="4608" max="4608" width="41.6640625" style="1" customWidth="1"/>
    <col min="4609" max="4609" width="10.109375" style="1" bestFit="1" customWidth="1"/>
    <col min="4610" max="4858" width="9.109375" style="1"/>
    <col min="4859" max="4859" width="6.6640625" style="1" customWidth="1"/>
    <col min="4860" max="4860" width="59.109375" style="1" customWidth="1"/>
    <col min="4861" max="4861" width="18.5546875" style="1" customWidth="1"/>
    <col min="4862" max="4862" width="9.5546875" style="1" customWidth="1"/>
    <col min="4863" max="4863" width="10.44140625" style="1" customWidth="1"/>
    <col min="4864" max="4864" width="41.6640625" style="1" customWidth="1"/>
    <col min="4865" max="4865" width="10.109375" style="1" bestFit="1" customWidth="1"/>
    <col min="4866" max="5114" width="9.109375" style="1"/>
    <col min="5115" max="5115" width="6.6640625" style="1" customWidth="1"/>
    <col min="5116" max="5116" width="59.109375" style="1" customWidth="1"/>
    <col min="5117" max="5117" width="18.5546875" style="1" customWidth="1"/>
    <col min="5118" max="5118" width="9.5546875" style="1" customWidth="1"/>
    <col min="5119" max="5119" width="10.44140625" style="1" customWidth="1"/>
    <col min="5120" max="5120" width="41.6640625" style="1" customWidth="1"/>
    <col min="5121" max="5121" width="10.109375" style="1" bestFit="1" customWidth="1"/>
    <col min="5122" max="5370" width="9.109375" style="1"/>
    <col min="5371" max="5371" width="6.6640625" style="1" customWidth="1"/>
    <col min="5372" max="5372" width="59.109375" style="1" customWidth="1"/>
    <col min="5373" max="5373" width="18.5546875" style="1" customWidth="1"/>
    <col min="5374" max="5374" width="9.5546875" style="1" customWidth="1"/>
    <col min="5375" max="5375" width="10.44140625" style="1" customWidth="1"/>
    <col min="5376" max="5376" width="41.6640625" style="1" customWidth="1"/>
    <col min="5377" max="5377" width="10.109375" style="1" bestFit="1" customWidth="1"/>
    <col min="5378" max="5626" width="9.109375" style="1"/>
    <col min="5627" max="5627" width="6.6640625" style="1" customWidth="1"/>
    <col min="5628" max="5628" width="59.109375" style="1" customWidth="1"/>
    <col min="5629" max="5629" width="18.5546875" style="1" customWidth="1"/>
    <col min="5630" max="5630" width="9.5546875" style="1" customWidth="1"/>
    <col min="5631" max="5631" width="10.44140625" style="1" customWidth="1"/>
    <col min="5632" max="5632" width="41.6640625" style="1" customWidth="1"/>
    <col min="5633" max="5633" width="10.109375" style="1" bestFit="1" customWidth="1"/>
    <col min="5634" max="5882" width="9.109375" style="1"/>
    <col min="5883" max="5883" width="6.6640625" style="1" customWidth="1"/>
    <col min="5884" max="5884" width="59.109375" style="1" customWidth="1"/>
    <col min="5885" max="5885" width="18.5546875" style="1" customWidth="1"/>
    <col min="5886" max="5886" width="9.5546875" style="1" customWidth="1"/>
    <col min="5887" max="5887" width="10.44140625" style="1" customWidth="1"/>
    <col min="5888" max="5888" width="41.6640625" style="1" customWidth="1"/>
    <col min="5889" max="5889" width="10.109375" style="1" bestFit="1" customWidth="1"/>
    <col min="5890" max="6138" width="9.109375" style="1"/>
    <col min="6139" max="6139" width="6.6640625" style="1" customWidth="1"/>
    <col min="6140" max="6140" width="59.109375" style="1" customWidth="1"/>
    <col min="6141" max="6141" width="18.5546875" style="1" customWidth="1"/>
    <col min="6142" max="6142" width="9.5546875" style="1" customWidth="1"/>
    <col min="6143" max="6143" width="10.44140625" style="1" customWidth="1"/>
    <col min="6144" max="6144" width="41.6640625" style="1" customWidth="1"/>
    <col min="6145" max="6145" width="10.109375" style="1" bestFit="1" customWidth="1"/>
    <col min="6146" max="6394" width="9.109375" style="1"/>
    <col min="6395" max="6395" width="6.6640625" style="1" customWidth="1"/>
    <col min="6396" max="6396" width="59.109375" style="1" customWidth="1"/>
    <col min="6397" max="6397" width="18.5546875" style="1" customWidth="1"/>
    <col min="6398" max="6398" width="9.5546875" style="1" customWidth="1"/>
    <col min="6399" max="6399" width="10.44140625" style="1" customWidth="1"/>
    <col min="6400" max="6400" width="41.6640625" style="1" customWidth="1"/>
    <col min="6401" max="6401" width="10.109375" style="1" bestFit="1" customWidth="1"/>
    <col min="6402" max="6650" width="9.109375" style="1"/>
    <col min="6651" max="6651" width="6.6640625" style="1" customWidth="1"/>
    <col min="6652" max="6652" width="59.109375" style="1" customWidth="1"/>
    <col min="6653" max="6653" width="18.5546875" style="1" customWidth="1"/>
    <col min="6654" max="6654" width="9.5546875" style="1" customWidth="1"/>
    <col min="6655" max="6655" width="10.44140625" style="1" customWidth="1"/>
    <col min="6656" max="6656" width="41.6640625" style="1" customWidth="1"/>
    <col min="6657" max="6657" width="10.109375" style="1" bestFit="1" customWidth="1"/>
    <col min="6658" max="6906" width="9.109375" style="1"/>
    <col min="6907" max="6907" width="6.6640625" style="1" customWidth="1"/>
    <col min="6908" max="6908" width="59.109375" style="1" customWidth="1"/>
    <col min="6909" max="6909" width="18.5546875" style="1" customWidth="1"/>
    <col min="6910" max="6910" width="9.5546875" style="1" customWidth="1"/>
    <col min="6911" max="6911" width="10.44140625" style="1" customWidth="1"/>
    <col min="6912" max="6912" width="41.6640625" style="1" customWidth="1"/>
    <col min="6913" max="6913" width="10.109375" style="1" bestFit="1" customWidth="1"/>
    <col min="6914" max="7162" width="9.109375" style="1"/>
    <col min="7163" max="7163" width="6.6640625" style="1" customWidth="1"/>
    <col min="7164" max="7164" width="59.109375" style="1" customWidth="1"/>
    <col min="7165" max="7165" width="18.5546875" style="1" customWidth="1"/>
    <col min="7166" max="7166" width="9.5546875" style="1" customWidth="1"/>
    <col min="7167" max="7167" width="10.44140625" style="1" customWidth="1"/>
    <col min="7168" max="7168" width="41.6640625" style="1" customWidth="1"/>
    <col min="7169" max="7169" width="10.109375" style="1" bestFit="1" customWidth="1"/>
    <col min="7170" max="7418" width="9.109375" style="1"/>
    <col min="7419" max="7419" width="6.6640625" style="1" customWidth="1"/>
    <col min="7420" max="7420" width="59.109375" style="1" customWidth="1"/>
    <col min="7421" max="7421" width="18.5546875" style="1" customWidth="1"/>
    <col min="7422" max="7422" width="9.5546875" style="1" customWidth="1"/>
    <col min="7423" max="7423" width="10.44140625" style="1" customWidth="1"/>
    <col min="7424" max="7424" width="41.6640625" style="1" customWidth="1"/>
    <col min="7425" max="7425" width="10.109375" style="1" bestFit="1" customWidth="1"/>
    <col min="7426" max="7674" width="9.109375" style="1"/>
    <col min="7675" max="7675" width="6.6640625" style="1" customWidth="1"/>
    <col min="7676" max="7676" width="59.109375" style="1" customWidth="1"/>
    <col min="7677" max="7677" width="18.5546875" style="1" customWidth="1"/>
    <col min="7678" max="7678" width="9.5546875" style="1" customWidth="1"/>
    <col min="7679" max="7679" width="10.44140625" style="1" customWidth="1"/>
    <col min="7680" max="7680" width="41.6640625" style="1" customWidth="1"/>
    <col min="7681" max="7681" width="10.109375" style="1" bestFit="1" customWidth="1"/>
    <col min="7682" max="7930" width="9.109375" style="1"/>
    <col min="7931" max="7931" width="6.6640625" style="1" customWidth="1"/>
    <col min="7932" max="7932" width="59.109375" style="1" customWidth="1"/>
    <col min="7933" max="7933" width="18.5546875" style="1" customWidth="1"/>
    <col min="7934" max="7934" width="9.5546875" style="1" customWidth="1"/>
    <col min="7935" max="7935" width="10.44140625" style="1" customWidth="1"/>
    <col min="7936" max="7936" width="41.6640625" style="1" customWidth="1"/>
    <col min="7937" max="7937" width="10.109375" style="1" bestFit="1" customWidth="1"/>
    <col min="7938" max="8186" width="9.109375" style="1"/>
    <col min="8187" max="8187" width="6.6640625" style="1" customWidth="1"/>
    <col min="8188" max="8188" width="59.109375" style="1" customWidth="1"/>
    <col min="8189" max="8189" width="18.5546875" style="1" customWidth="1"/>
    <col min="8190" max="8190" width="9.5546875" style="1" customWidth="1"/>
    <col min="8191" max="8191" width="10.44140625" style="1" customWidth="1"/>
    <col min="8192" max="8192" width="41.6640625" style="1" customWidth="1"/>
    <col min="8193" max="8193" width="10.109375" style="1" bestFit="1" customWidth="1"/>
    <col min="8194" max="8442" width="9.109375" style="1"/>
    <col min="8443" max="8443" width="6.6640625" style="1" customWidth="1"/>
    <col min="8444" max="8444" width="59.109375" style="1" customWidth="1"/>
    <col min="8445" max="8445" width="18.5546875" style="1" customWidth="1"/>
    <col min="8446" max="8446" width="9.5546875" style="1" customWidth="1"/>
    <col min="8447" max="8447" width="10.44140625" style="1" customWidth="1"/>
    <col min="8448" max="8448" width="41.6640625" style="1" customWidth="1"/>
    <col min="8449" max="8449" width="10.109375" style="1" bestFit="1" customWidth="1"/>
    <col min="8450" max="8698" width="9.109375" style="1"/>
    <col min="8699" max="8699" width="6.6640625" style="1" customWidth="1"/>
    <col min="8700" max="8700" width="59.109375" style="1" customWidth="1"/>
    <col min="8701" max="8701" width="18.5546875" style="1" customWidth="1"/>
    <col min="8702" max="8702" width="9.5546875" style="1" customWidth="1"/>
    <col min="8703" max="8703" width="10.44140625" style="1" customWidth="1"/>
    <col min="8704" max="8704" width="41.6640625" style="1" customWidth="1"/>
    <col min="8705" max="8705" width="10.109375" style="1" bestFit="1" customWidth="1"/>
    <col min="8706" max="8954" width="9.109375" style="1"/>
    <col min="8955" max="8955" width="6.6640625" style="1" customWidth="1"/>
    <col min="8956" max="8956" width="59.109375" style="1" customWidth="1"/>
    <col min="8957" max="8957" width="18.5546875" style="1" customWidth="1"/>
    <col min="8958" max="8958" width="9.5546875" style="1" customWidth="1"/>
    <col min="8959" max="8959" width="10.44140625" style="1" customWidth="1"/>
    <col min="8960" max="8960" width="41.6640625" style="1" customWidth="1"/>
    <col min="8961" max="8961" width="10.109375" style="1" bestFit="1" customWidth="1"/>
    <col min="8962" max="9210" width="9.109375" style="1"/>
    <col min="9211" max="9211" width="6.6640625" style="1" customWidth="1"/>
    <col min="9212" max="9212" width="59.109375" style="1" customWidth="1"/>
    <col min="9213" max="9213" width="18.5546875" style="1" customWidth="1"/>
    <col min="9214" max="9214" width="9.5546875" style="1" customWidth="1"/>
    <col min="9215" max="9215" width="10.44140625" style="1" customWidth="1"/>
    <col min="9216" max="9216" width="41.6640625" style="1" customWidth="1"/>
    <col min="9217" max="9217" width="10.109375" style="1" bestFit="1" customWidth="1"/>
    <col min="9218" max="9466" width="9.109375" style="1"/>
    <col min="9467" max="9467" width="6.6640625" style="1" customWidth="1"/>
    <col min="9468" max="9468" width="59.109375" style="1" customWidth="1"/>
    <col min="9469" max="9469" width="18.5546875" style="1" customWidth="1"/>
    <col min="9470" max="9470" width="9.5546875" style="1" customWidth="1"/>
    <col min="9471" max="9471" width="10.44140625" style="1" customWidth="1"/>
    <col min="9472" max="9472" width="41.6640625" style="1" customWidth="1"/>
    <col min="9473" max="9473" width="10.109375" style="1" bestFit="1" customWidth="1"/>
    <col min="9474" max="9722" width="9.109375" style="1"/>
    <col min="9723" max="9723" width="6.6640625" style="1" customWidth="1"/>
    <col min="9724" max="9724" width="59.109375" style="1" customWidth="1"/>
    <col min="9725" max="9725" width="18.5546875" style="1" customWidth="1"/>
    <col min="9726" max="9726" width="9.5546875" style="1" customWidth="1"/>
    <col min="9727" max="9727" width="10.44140625" style="1" customWidth="1"/>
    <col min="9728" max="9728" width="41.6640625" style="1" customWidth="1"/>
    <col min="9729" max="9729" width="10.109375" style="1" bestFit="1" customWidth="1"/>
    <col min="9730" max="9978" width="9.109375" style="1"/>
    <col min="9979" max="9979" width="6.6640625" style="1" customWidth="1"/>
    <col min="9980" max="9980" width="59.109375" style="1" customWidth="1"/>
    <col min="9981" max="9981" width="18.5546875" style="1" customWidth="1"/>
    <col min="9982" max="9982" width="9.5546875" style="1" customWidth="1"/>
    <col min="9983" max="9983" width="10.44140625" style="1" customWidth="1"/>
    <col min="9984" max="9984" width="41.6640625" style="1" customWidth="1"/>
    <col min="9985" max="9985" width="10.109375" style="1" bestFit="1" customWidth="1"/>
    <col min="9986" max="10234" width="9.109375" style="1"/>
    <col min="10235" max="10235" width="6.6640625" style="1" customWidth="1"/>
    <col min="10236" max="10236" width="59.109375" style="1" customWidth="1"/>
    <col min="10237" max="10237" width="18.5546875" style="1" customWidth="1"/>
    <col min="10238" max="10238" width="9.5546875" style="1" customWidth="1"/>
    <col min="10239" max="10239" width="10.44140625" style="1" customWidth="1"/>
    <col min="10240" max="10240" width="41.6640625" style="1" customWidth="1"/>
    <col min="10241" max="10241" width="10.109375" style="1" bestFit="1" customWidth="1"/>
    <col min="10242" max="10490" width="9.109375" style="1"/>
    <col min="10491" max="10491" width="6.6640625" style="1" customWidth="1"/>
    <col min="10492" max="10492" width="59.109375" style="1" customWidth="1"/>
    <col min="10493" max="10493" width="18.5546875" style="1" customWidth="1"/>
    <col min="10494" max="10494" width="9.5546875" style="1" customWidth="1"/>
    <col min="10495" max="10495" width="10.44140625" style="1" customWidth="1"/>
    <col min="10496" max="10496" width="41.6640625" style="1" customWidth="1"/>
    <col min="10497" max="10497" width="10.109375" style="1" bestFit="1" customWidth="1"/>
    <col min="10498" max="10746" width="9.109375" style="1"/>
    <col min="10747" max="10747" width="6.6640625" style="1" customWidth="1"/>
    <col min="10748" max="10748" width="59.109375" style="1" customWidth="1"/>
    <col min="10749" max="10749" width="18.5546875" style="1" customWidth="1"/>
    <col min="10750" max="10750" width="9.5546875" style="1" customWidth="1"/>
    <col min="10751" max="10751" width="10.44140625" style="1" customWidth="1"/>
    <col min="10752" max="10752" width="41.6640625" style="1" customWidth="1"/>
    <col min="10753" max="10753" width="10.109375" style="1" bestFit="1" customWidth="1"/>
    <col min="10754" max="11002" width="9.109375" style="1"/>
    <col min="11003" max="11003" width="6.6640625" style="1" customWidth="1"/>
    <col min="11004" max="11004" width="59.109375" style="1" customWidth="1"/>
    <col min="11005" max="11005" width="18.5546875" style="1" customWidth="1"/>
    <col min="11006" max="11006" width="9.5546875" style="1" customWidth="1"/>
    <col min="11007" max="11007" width="10.44140625" style="1" customWidth="1"/>
    <col min="11008" max="11008" width="41.6640625" style="1" customWidth="1"/>
    <col min="11009" max="11009" width="10.109375" style="1" bestFit="1" customWidth="1"/>
    <col min="11010" max="11258" width="9.109375" style="1"/>
    <col min="11259" max="11259" width="6.6640625" style="1" customWidth="1"/>
    <col min="11260" max="11260" width="59.109375" style="1" customWidth="1"/>
    <col min="11261" max="11261" width="18.5546875" style="1" customWidth="1"/>
    <col min="11262" max="11262" width="9.5546875" style="1" customWidth="1"/>
    <col min="11263" max="11263" width="10.44140625" style="1" customWidth="1"/>
    <col min="11264" max="11264" width="41.6640625" style="1" customWidth="1"/>
    <col min="11265" max="11265" width="10.109375" style="1" bestFit="1" customWidth="1"/>
    <col min="11266" max="11514" width="9.109375" style="1"/>
    <col min="11515" max="11515" width="6.6640625" style="1" customWidth="1"/>
    <col min="11516" max="11516" width="59.109375" style="1" customWidth="1"/>
    <col min="11517" max="11517" width="18.5546875" style="1" customWidth="1"/>
    <col min="11518" max="11518" width="9.5546875" style="1" customWidth="1"/>
    <col min="11519" max="11519" width="10.44140625" style="1" customWidth="1"/>
    <col min="11520" max="11520" width="41.6640625" style="1" customWidth="1"/>
    <col min="11521" max="11521" width="10.109375" style="1" bestFit="1" customWidth="1"/>
    <col min="11522" max="11770" width="9.109375" style="1"/>
    <col min="11771" max="11771" width="6.6640625" style="1" customWidth="1"/>
    <col min="11772" max="11772" width="59.109375" style="1" customWidth="1"/>
    <col min="11773" max="11773" width="18.5546875" style="1" customWidth="1"/>
    <col min="11774" max="11774" width="9.5546875" style="1" customWidth="1"/>
    <col min="11775" max="11775" width="10.44140625" style="1" customWidth="1"/>
    <col min="11776" max="11776" width="41.6640625" style="1" customWidth="1"/>
    <col min="11777" max="11777" width="10.109375" style="1" bestFit="1" customWidth="1"/>
    <col min="11778" max="12026" width="9.109375" style="1"/>
    <col min="12027" max="12027" width="6.6640625" style="1" customWidth="1"/>
    <col min="12028" max="12028" width="59.109375" style="1" customWidth="1"/>
    <col min="12029" max="12029" width="18.5546875" style="1" customWidth="1"/>
    <col min="12030" max="12030" width="9.5546875" style="1" customWidth="1"/>
    <col min="12031" max="12031" width="10.44140625" style="1" customWidth="1"/>
    <col min="12032" max="12032" width="41.6640625" style="1" customWidth="1"/>
    <col min="12033" max="12033" width="10.109375" style="1" bestFit="1" customWidth="1"/>
    <col min="12034" max="12282" width="9.109375" style="1"/>
    <col min="12283" max="12283" width="6.6640625" style="1" customWidth="1"/>
    <col min="12284" max="12284" width="59.109375" style="1" customWidth="1"/>
    <col min="12285" max="12285" width="18.5546875" style="1" customWidth="1"/>
    <col min="12286" max="12286" width="9.5546875" style="1" customWidth="1"/>
    <col min="12287" max="12287" width="10.44140625" style="1" customWidth="1"/>
    <col min="12288" max="12288" width="41.6640625" style="1" customWidth="1"/>
    <col min="12289" max="12289" width="10.109375" style="1" bestFit="1" customWidth="1"/>
    <col min="12290" max="12538" width="9.109375" style="1"/>
    <col min="12539" max="12539" width="6.6640625" style="1" customWidth="1"/>
    <col min="12540" max="12540" width="59.109375" style="1" customWidth="1"/>
    <col min="12541" max="12541" width="18.5546875" style="1" customWidth="1"/>
    <col min="12542" max="12542" width="9.5546875" style="1" customWidth="1"/>
    <col min="12543" max="12543" width="10.44140625" style="1" customWidth="1"/>
    <col min="12544" max="12544" width="41.6640625" style="1" customWidth="1"/>
    <col min="12545" max="12545" width="10.109375" style="1" bestFit="1" customWidth="1"/>
    <col min="12546" max="12794" width="9.109375" style="1"/>
    <col min="12795" max="12795" width="6.6640625" style="1" customWidth="1"/>
    <col min="12796" max="12796" width="59.109375" style="1" customWidth="1"/>
    <col min="12797" max="12797" width="18.5546875" style="1" customWidth="1"/>
    <col min="12798" max="12798" width="9.5546875" style="1" customWidth="1"/>
    <col min="12799" max="12799" width="10.44140625" style="1" customWidth="1"/>
    <col min="12800" max="12800" width="41.6640625" style="1" customWidth="1"/>
    <col min="12801" max="12801" width="10.109375" style="1" bestFit="1" customWidth="1"/>
    <col min="12802" max="13050" width="9.109375" style="1"/>
    <col min="13051" max="13051" width="6.6640625" style="1" customWidth="1"/>
    <col min="13052" max="13052" width="59.109375" style="1" customWidth="1"/>
    <col min="13053" max="13053" width="18.5546875" style="1" customWidth="1"/>
    <col min="13054" max="13054" width="9.5546875" style="1" customWidth="1"/>
    <col min="13055" max="13055" width="10.44140625" style="1" customWidth="1"/>
    <col min="13056" max="13056" width="41.6640625" style="1" customWidth="1"/>
    <col min="13057" max="13057" width="10.109375" style="1" bestFit="1" customWidth="1"/>
    <col min="13058" max="13306" width="9.109375" style="1"/>
    <col min="13307" max="13307" width="6.6640625" style="1" customWidth="1"/>
    <col min="13308" max="13308" width="59.109375" style="1" customWidth="1"/>
    <col min="13309" max="13309" width="18.5546875" style="1" customWidth="1"/>
    <col min="13310" max="13310" width="9.5546875" style="1" customWidth="1"/>
    <col min="13311" max="13311" width="10.44140625" style="1" customWidth="1"/>
    <col min="13312" max="13312" width="41.6640625" style="1" customWidth="1"/>
    <col min="13313" max="13313" width="10.109375" style="1" bestFit="1" customWidth="1"/>
    <col min="13314" max="13562" width="9.109375" style="1"/>
    <col min="13563" max="13563" width="6.6640625" style="1" customWidth="1"/>
    <col min="13564" max="13564" width="59.109375" style="1" customWidth="1"/>
    <col min="13565" max="13565" width="18.5546875" style="1" customWidth="1"/>
    <col min="13566" max="13566" width="9.5546875" style="1" customWidth="1"/>
    <col min="13567" max="13567" width="10.44140625" style="1" customWidth="1"/>
    <col min="13568" max="13568" width="41.6640625" style="1" customWidth="1"/>
    <col min="13569" max="13569" width="10.109375" style="1" bestFit="1" customWidth="1"/>
    <col min="13570" max="13818" width="9.109375" style="1"/>
    <col min="13819" max="13819" width="6.6640625" style="1" customWidth="1"/>
    <col min="13820" max="13820" width="59.109375" style="1" customWidth="1"/>
    <col min="13821" max="13821" width="18.5546875" style="1" customWidth="1"/>
    <col min="13822" max="13822" width="9.5546875" style="1" customWidth="1"/>
    <col min="13823" max="13823" width="10.44140625" style="1" customWidth="1"/>
    <col min="13824" max="13824" width="41.6640625" style="1" customWidth="1"/>
    <col min="13825" max="13825" width="10.109375" style="1" bestFit="1" customWidth="1"/>
    <col min="13826" max="14074" width="9.109375" style="1"/>
    <col min="14075" max="14075" width="6.6640625" style="1" customWidth="1"/>
    <col min="14076" max="14076" width="59.109375" style="1" customWidth="1"/>
    <col min="14077" max="14077" width="18.5546875" style="1" customWidth="1"/>
    <col min="14078" max="14078" width="9.5546875" style="1" customWidth="1"/>
    <col min="14079" max="14079" width="10.44140625" style="1" customWidth="1"/>
    <col min="14080" max="14080" width="41.6640625" style="1" customWidth="1"/>
    <col min="14081" max="14081" width="10.109375" style="1" bestFit="1" customWidth="1"/>
    <col min="14082" max="14330" width="9.109375" style="1"/>
    <col min="14331" max="14331" width="6.6640625" style="1" customWidth="1"/>
    <col min="14332" max="14332" width="59.109375" style="1" customWidth="1"/>
    <col min="14333" max="14333" width="18.5546875" style="1" customWidth="1"/>
    <col min="14334" max="14334" width="9.5546875" style="1" customWidth="1"/>
    <col min="14335" max="14335" width="10.44140625" style="1" customWidth="1"/>
    <col min="14336" max="14336" width="41.6640625" style="1" customWidth="1"/>
    <col min="14337" max="14337" width="10.109375" style="1" bestFit="1" customWidth="1"/>
    <col min="14338" max="14586" width="9.109375" style="1"/>
    <col min="14587" max="14587" width="6.6640625" style="1" customWidth="1"/>
    <col min="14588" max="14588" width="59.109375" style="1" customWidth="1"/>
    <col min="14589" max="14589" width="18.5546875" style="1" customWidth="1"/>
    <col min="14590" max="14590" width="9.5546875" style="1" customWidth="1"/>
    <col min="14591" max="14591" width="10.44140625" style="1" customWidth="1"/>
    <col min="14592" max="14592" width="41.6640625" style="1" customWidth="1"/>
    <col min="14593" max="14593" width="10.109375" style="1" bestFit="1" customWidth="1"/>
    <col min="14594" max="14842" width="9.109375" style="1"/>
    <col min="14843" max="14843" width="6.6640625" style="1" customWidth="1"/>
    <col min="14844" max="14844" width="59.109375" style="1" customWidth="1"/>
    <col min="14845" max="14845" width="18.5546875" style="1" customWidth="1"/>
    <col min="14846" max="14846" width="9.5546875" style="1" customWidth="1"/>
    <col min="14847" max="14847" width="10.44140625" style="1" customWidth="1"/>
    <col min="14848" max="14848" width="41.6640625" style="1" customWidth="1"/>
    <col min="14849" max="14849" width="10.109375" style="1" bestFit="1" customWidth="1"/>
    <col min="14850" max="15098" width="9.109375" style="1"/>
    <col min="15099" max="15099" width="6.6640625" style="1" customWidth="1"/>
    <col min="15100" max="15100" width="59.109375" style="1" customWidth="1"/>
    <col min="15101" max="15101" width="18.5546875" style="1" customWidth="1"/>
    <col min="15102" max="15102" width="9.5546875" style="1" customWidth="1"/>
    <col min="15103" max="15103" width="10.44140625" style="1" customWidth="1"/>
    <col min="15104" max="15104" width="41.6640625" style="1" customWidth="1"/>
    <col min="15105" max="15105" width="10.109375" style="1" bestFit="1" customWidth="1"/>
    <col min="15106" max="15354" width="9.109375" style="1"/>
    <col min="15355" max="15355" width="6.6640625" style="1" customWidth="1"/>
    <col min="15356" max="15356" width="59.109375" style="1" customWidth="1"/>
    <col min="15357" max="15357" width="18.5546875" style="1" customWidth="1"/>
    <col min="15358" max="15358" width="9.5546875" style="1" customWidth="1"/>
    <col min="15359" max="15359" width="10.44140625" style="1" customWidth="1"/>
    <col min="15360" max="15360" width="41.6640625" style="1" customWidth="1"/>
    <col min="15361" max="15361" width="10.109375" style="1" bestFit="1" customWidth="1"/>
    <col min="15362" max="15610" width="9.109375" style="1"/>
    <col min="15611" max="15611" width="6.6640625" style="1" customWidth="1"/>
    <col min="15612" max="15612" width="59.109375" style="1" customWidth="1"/>
    <col min="15613" max="15613" width="18.5546875" style="1" customWidth="1"/>
    <col min="15614" max="15614" width="9.5546875" style="1" customWidth="1"/>
    <col min="15615" max="15615" width="10.44140625" style="1" customWidth="1"/>
    <col min="15616" max="15616" width="41.6640625" style="1" customWidth="1"/>
    <col min="15617" max="15617" width="10.109375" style="1" bestFit="1" customWidth="1"/>
    <col min="15618" max="15866" width="9.109375" style="1"/>
    <col min="15867" max="15867" width="6.6640625" style="1" customWidth="1"/>
    <col min="15868" max="15868" width="59.109375" style="1" customWidth="1"/>
    <col min="15869" max="15869" width="18.5546875" style="1" customWidth="1"/>
    <col min="15870" max="15870" width="9.5546875" style="1" customWidth="1"/>
    <col min="15871" max="15871" width="10.44140625" style="1" customWidth="1"/>
    <col min="15872" max="15872" width="41.6640625" style="1" customWidth="1"/>
    <col min="15873" max="15873" width="10.109375" style="1" bestFit="1" customWidth="1"/>
    <col min="15874" max="16122" width="9.109375" style="1"/>
    <col min="16123" max="16123" width="6.6640625" style="1" customWidth="1"/>
    <col min="16124" max="16124" width="59.109375" style="1" customWidth="1"/>
    <col min="16125" max="16125" width="18.5546875" style="1" customWidth="1"/>
    <col min="16126" max="16126" width="9.5546875" style="1" customWidth="1"/>
    <col min="16127" max="16127" width="10.44140625" style="1" customWidth="1"/>
    <col min="16128" max="16128" width="41.6640625" style="1" customWidth="1"/>
    <col min="16129" max="16129" width="10.109375" style="1" bestFit="1" customWidth="1"/>
    <col min="16130" max="16378" width="9.109375" style="1"/>
    <col min="16379" max="16384" width="9.109375" style="1" customWidth="1"/>
  </cols>
  <sheetData>
    <row r="2" spans="1:11" ht="15" x14ac:dyDescent="0.25">
      <c r="J2" s="175" t="s">
        <v>100</v>
      </c>
    </row>
    <row r="3" spans="1:11" x14ac:dyDescent="0.3">
      <c r="J3" s="175" t="s">
        <v>101</v>
      </c>
    </row>
    <row r="4" spans="1:11" x14ac:dyDescent="0.3">
      <c r="J4" s="175" t="s">
        <v>102</v>
      </c>
    </row>
    <row r="5" spans="1:11" x14ac:dyDescent="0.3">
      <c r="J5" s="175" t="s">
        <v>103</v>
      </c>
    </row>
    <row r="6" spans="1:11" ht="26.4" x14ac:dyDescent="0.3">
      <c r="J6" s="175" t="s">
        <v>110</v>
      </c>
    </row>
    <row r="8" spans="1:11" ht="15.6" x14ac:dyDescent="0.3">
      <c r="A8" s="176" t="s">
        <v>45</v>
      </c>
      <c r="B8" s="176"/>
      <c r="C8" s="176"/>
      <c r="D8" s="176"/>
      <c r="E8" s="176"/>
      <c r="F8" s="176"/>
      <c r="G8" s="176"/>
      <c r="H8" s="176"/>
      <c r="I8" s="176"/>
      <c r="K8" s="1" t="s">
        <v>104</v>
      </c>
    </row>
    <row r="9" spans="1:11" ht="12.75" customHeight="1" thickBot="1" x14ac:dyDescent="0.3">
      <c r="B9" s="75"/>
      <c r="C9" s="75"/>
      <c r="D9" s="75"/>
      <c r="E9" s="75"/>
      <c r="F9" s="75"/>
      <c r="G9" s="75"/>
      <c r="H9" s="75"/>
      <c r="I9" s="75"/>
    </row>
    <row r="10" spans="1:11" s="3" customFormat="1" ht="12.75" customHeight="1" x14ac:dyDescent="0.25">
      <c r="A10" s="31" t="s">
        <v>0</v>
      </c>
      <c r="B10" s="106" t="s">
        <v>1</v>
      </c>
      <c r="C10" s="106" t="s">
        <v>27</v>
      </c>
      <c r="D10" s="106" t="s">
        <v>2</v>
      </c>
      <c r="E10" s="106" t="s">
        <v>3</v>
      </c>
      <c r="F10" s="106" t="s">
        <v>3</v>
      </c>
      <c r="G10" s="106" t="s">
        <v>3</v>
      </c>
      <c r="H10" s="106" t="s">
        <v>3</v>
      </c>
      <c r="I10" s="106" t="s">
        <v>4</v>
      </c>
      <c r="J10" s="103" t="s">
        <v>52</v>
      </c>
    </row>
    <row r="11" spans="1:11" s="3" customFormat="1" ht="12.75" customHeight="1" x14ac:dyDescent="0.3">
      <c r="A11" s="4"/>
      <c r="B11" s="107"/>
      <c r="C11" s="109" t="s">
        <v>28</v>
      </c>
      <c r="D11" s="109" t="s">
        <v>5</v>
      </c>
      <c r="E11" s="109" t="s">
        <v>30</v>
      </c>
      <c r="F11" s="109" t="s">
        <v>31</v>
      </c>
      <c r="G11" s="109" t="s">
        <v>32</v>
      </c>
      <c r="H11" s="109" t="s">
        <v>33</v>
      </c>
      <c r="I11" s="109"/>
      <c r="J11" s="104"/>
    </row>
    <row r="12" spans="1:11" s="3" customFormat="1" ht="12.75" customHeight="1" thickBot="1" x14ac:dyDescent="0.35">
      <c r="A12" s="4"/>
      <c r="B12" s="108"/>
      <c r="C12" s="110"/>
      <c r="D12" s="110" t="s">
        <v>65</v>
      </c>
      <c r="E12" s="110" t="s">
        <v>65</v>
      </c>
      <c r="F12" s="110" t="s">
        <v>65</v>
      </c>
      <c r="G12" s="110" t="s">
        <v>65</v>
      </c>
      <c r="H12" s="110" t="s">
        <v>65</v>
      </c>
      <c r="I12" s="110"/>
      <c r="J12" s="105"/>
    </row>
    <row r="13" spans="1:11" s="3" customFormat="1" ht="12.75" customHeight="1" thickBot="1" x14ac:dyDescent="0.3">
      <c r="A13" s="5" t="s">
        <v>6</v>
      </c>
      <c r="B13" s="6" t="s">
        <v>7</v>
      </c>
      <c r="C13" s="6"/>
      <c r="D13" s="6"/>
      <c r="E13" s="7"/>
      <c r="F13" s="7"/>
      <c r="G13" s="7"/>
      <c r="H13" s="7"/>
      <c r="I13" s="111"/>
      <c r="J13" s="24"/>
    </row>
    <row r="14" spans="1:11" s="3" customFormat="1" ht="12.75" hidden="1" customHeight="1" x14ac:dyDescent="0.3">
      <c r="A14" s="8"/>
      <c r="B14" s="9" t="s">
        <v>8</v>
      </c>
      <c r="C14" s="10"/>
      <c r="D14" s="10"/>
      <c r="E14" s="10"/>
      <c r="F14" s="10"/>
      <c r="G14" s="10"/>
      <c r="H14" s="10"/>
      <c r="I14" s="112"/>
      <c r="J14" s="104"/>
    </row>
    <row r="15" spans="1:11" s="3" customFormat="1" ht="12.75" hidden="1" customHeight="1" x14ac:dyDescent="0.3">
      <c r="A15" s="11"/>
      <c r="B15" s="12"/>
      <c r="C15" s="13"/>
      <c r="D15" s="13"/>
      <c r="E15" s="13"/>
      <c r="F15" s="13"/>
      <c r="G15" s="13"/>
      <c r="H15" s="13"/>
      <c r="I15" s="113"/>
      <c r="J15" s="104"/>
    </row>
    <row r="16" spans="1:11" s="53" customFormat="1" ht="12.75" customHeight="1" outlineLevel="1" thickBot="1" x14ac:dyDescent="0.35">
      <c r="A16" s="37"/>
      <c r="B16" s="35" t="s">
        <v>12</v>
      </c>
      <c r="C16" s="38"/>
      <c r="D16" s="40"/>
      <c r="E16" s="40"/>
      <c r="F16" s="40"/>
      <c r="G16" s="40"/>
      <c r="H16" s="40"/>
      <c r="I16" s="114"/>
      <c r="J16" s="39"/>
    </row>
    <row r="17" spans="1:11" s="53" customFormat="1" ht="12.75" customHeight="1" outlineLevel="1" x14ac:dyDescent="0.25">
      <c r="A17" s="96" t="s">
        <v>9</v>
      </c>
      <c r="B17" s="98" t="s">
        <v>41</v>
      </c>
      <c r="C17" s="100" t="s">
        <v>10</v>
      </c>
      <c r="D17" s="101">
        <v>500</v>
      </c>
      <c r="E17" s="101">
        <v>0</v>
      </c>
      <c r="F17" s="101">
        <v>500</v>
      </c>
      <c r="G17" s="101">
        <v>0</v>
      </c>
      <c r="H17" s="101">
        <v>0</v>
      </c>
      <c r="I17" s="115" t="s">
        <v>50</v>
      </c>
      <c r="J17" s="104" t="s">
        <v>83</v>
      </c>
    </row>
    <row r="18" spans="1:11" s="53" customFormat="1" ht="12.75" customHeight="1" outlineLevel="1" x14ac:dyDescent="0.25">
      <c r="A18" s="95"/>
      <c r="B18" s="97"/>
      <c r="C18" s="99"/>
      <c r="D18" s="59"/>
      <c r="E18" s="59"/>
      <c r="F18" s="59"/>
      <c r="G18" s="59"/>
      <c r="H18" s="59"/>
      <c r="I18" s="116" t="s">
        <v>49</v>
      </c>
      <c r="J18" s="127"/>
    </row>
    <row r="19" spans="1:11" s="53" customFormat="1" ht="12.75" customHeight="1" outlineLevel="1" x14ac:dyDescent="0.35">
      <c r="A19" s="69" t="s">
        <v>11</v>
      </c>
      <c r="B19" s="70" t="s">
        <v>42</v>
      </c>
      <c r="C19" s="74" t="s">
        <v>54</v>
      </c>
      <c r="D19" s="33">
        <v>2520</v>
      </c>
      <c r="E19" s="33">
        <v>0</v>
      </c>
      <c r="F19" s="33">
        <v>2520</v>
      </c>
      <c r="G19" s="33">
        <v>0</v>
      </c>
      <c r="H19" s="33">
        <v>0</v>
      </c>
      <c r="I19" s="117" t="s">
        <v>51</v>
      </c>
      <c r="J19" s="104" t="s">
        <v>83</v>
      </c>
      <c r="K19" s="72"/>
    </row>
    <row r="20" spans="1:11" s="53" customFormat="1" ht="12.75" customHeight="1" outlineLevel="1" x14ac:dyDescent="0.25">
      <c r="A20" s="95"/>
      <c r="B20" s="97"/>
      <c r="C20" s="142" t="s">
        <v>99</v>
      </c>
      <c r="D20" s="59"/>
      <c r="E20" s="59"/>
      <c r="F20" s="59"/>
      <c r="G20" s="59"/>
      <c r="H20" s="59"/>
      <c r="I20" s="116" t="s">
        <v>53</v>
      </c>
      <c r="J20" s="127"/>
      <c r="K20" s="140"/>
    </row>
    <row r="21" spans="1:11" s="53" customFormat="1" ht="12.75" customHeight="1" outlineLevel="1" x14ac:dyDescent="0.25">
      <c r="A21" s="69" t="s">
        <v>66</v>
      </c>
      <c r="B21" s="70" t="s">
        <v>97</v>
      </c>
      <c r="C21" s="74" t="s">
        <v>10</v>
      </c>
      <c r="D21" s="33">
        <v>16</v>
      </c>
      <c r="E21" s="33">
        <v>0</v>
      </c>
      <c r="F21" s="33">
        <v>0</v>
      </c>
      <c r="G21" s="33">
        <v>16</v>
      </c>
      <c r="H21" s="33">
        <v>0</v>
      </c>
      <c r="I21" s="117" t="s">
        <v>67</v>
      </c>
      <c r="J21" s="104" t="s">
        <v>85</v>
      </c>
      <c r="K21" s="140"/>
    </row>
    <row r="22" spans="1:11" s="53" customFormat="1" ht="12.75" customHeight="1" outlineLevel="1" x14ac:dyDescent="0.25">
      <c r="A22" s="95"/>
      <c r="B22" s="97" t="s">
        <v>98</v>
      </c>
      <c r="C22" s="142"/>
      <c r="D22" s="59"/>
      <c r="E22" s="59"/>
      <c r="F22" s="59"/>
      <c r="G22" s="59"/>
      <c r="H22" s="59"/>
      <c r="I22" s="116"/>
      <c r="J22" s="127"/>
      <c r="K22" s="141"/>
    </row>
    <row r="23" spans="1:11" s="53" customFormat="1" ht="12.75" customHeight="1" outlineLevel="1" x14ac:dyDescent="0.25">
      <c r="A23" s="69" t="s">
        <v>68</v>
      </c>
      <c r="B23" s="70" t="s">
        <v>69</v>
      </c>
      <c r="C23" s="74" t="s">
        <v>10</v>
      </c>
      <c r="D23" s="33">
        <v>64</v>
      </c>
      <c r="E23" s="33">
        <v>0</v>
      </c>
      <c r="F23" s="33">
        <v>0</v>
      </c>
      <c r="G23" s="33">
        <v>0</v>
      </c>
      <c r="H23" s="33">
        <v>64</v>
      </c>
      <c r="I23" s="117" t="s">
        <v>76</v>
      </c>
      <c r="J23" s="104" t="s">
        <v>85</v>
      </c>
      <c r="K23" s="141"/>
    </row>
    <row r="24" spans="1:11" s="53" customFormat="1" ht="12.75" customHeight="1" outlineLevel="1" thickBot="1" x14ac:dyDescent="0.35">
      <c r="A24" s="69"/>
      <c r="B24" s="70" t="s">
        <v>70</v>
      </c>
      <c r="C24" s="14"/>
      <c r="D24" s="33"/>
      <c r="E24" s="33"/>
      <c r="F24" s="33"/>
      <c r="G24" s="33"/>
      <c r="H24" s="33"/>
      <c r="I24" s="117"/>
      <c r="J24" s="104"/>
    </row>
    <row r="25" spans="1:11" s="53" customFormat="1" ht="12.75" customHeight="1" outlineLevel="1" thickBot="1" x14ac:dyDescent="0.35">
      <c r="A25" s="41"/>
      <c r="B25" s="36" t="s">
        <v>77</v>
      </c>
      <c r="C25" s="38"/>
      <c r="D25" s="46">
        <f>SUM(D17:D24)</f>
        <v>3100</v>
      </c>
      <c r="E25" s="46">
        <f>SUM(E17:E24)</f>
        <v>0</v>
      </c>
      <c r="F25" s="46">
        <f>SUM(F17:F24)</f>
        <v>3020</v>
      </c>
      <c r="G25" s="46">
        <f>SUM(G17:G24)</f>
        <v>16</v>
      </c>
      <c r="H25" s="46">
        <f>SUM(H17:H24)</f>
        <v>64</v>
      </c>
      <c r="I25" s="114"/>
      <c r="J25" s="39"/>
    </row>
    <row r="26" spans="1:11" s="3" customFormat="1" ht="12.75" customHeight="1" thickBot="1" x14ac:dyDescent="0.35">
      <c r="A26" s="41"/>
      <c r="B26" s="42" t="s">
        <v>78</v>
      </c>
      <c r="C26" s="43"/>
      <c r="D26" s="44">
        <v>2042</v>
      </c>
      <c r="E26" s="44">
        <f>E17+E19/2</f>
        <v>0</v>
      </c>
      <c r="F26" s="44">
        <v>1962</v>
      </c>
      <c r="G26" s="44">
        <v>16</v>
      </c>
      <c r="H26" s="44">
        <v>64</v>
      </c>
      <c r="I26" s="118"/>
      <c r="J26" s="39"/>
    </row>
    <row r="27" spans="1:11" s="3" customFormat="1" ht="12.75" customHeight="1" thickBot="1" x14ac:dyDescent="0.3">
      <c r="A27" s="21" t="s">
        <v>13</v>
      </c>
      <c r="B27" s="7" t="s">
        <v>14</v>
      </c>
      <c r="C27" s="22"/>
      <c r="D27" s="23"/>
      <c r="E27" s="23"/>
      <c r="F27" s="23"/>
      <c r="G27" s="23"/>
      <c r="H27" s="23"/>
      <c r="I27" s="119"/>
      <c r="J27" s="24"/>
    </row>
    <row r="28" spans="1:11" s="20" customFormat="1" ht="12.75" customHeight="1" thickBot="1" x14ac:dyDescent="0.35">
      <c r="A28" s="47"/>
      <c r="B28" s="35" t="s">
        <v>12</v>
      </c>
      <c r="C28" s="45"/>
      <c r="D28" s="48"/>
      <c r="E28" s="52"/>
      <c r="F28" s="52"/>
      <c r="G28" s="52"/>
      <c r="H28" s="52"/>
      <c r="I28" s="114"/>
      <c r="J28" s="39"/>
    </row>
    <row r="29" spans="1:11" s="20" customFormat="1" ht="25.5" customHeight="1" x14ac:dyDescent="0.3">
      <c r="A29" s="56" t="s">
        <v>71</v>
      </c>
      <c r="B29" s="18" t="s">
        <v>34</v>
      </c>
      <c r="C29" s="54" t="s">
        <v>48</v>
      </c>
      <c r="D29" s="19">
        <v>2257</v>
      </c>
      <c r="E29" s="34">
        <v>2257</v>
      </c>
      <c r="F29" s="34">
        <v>0</v>
      </c>
      <c r="G29" s="34">
        <v>0</v>
      </c>
      <c r="H29" s="34">
        <v>0</v>
      </c>
      <c r="I29" s="120" t="s">
        <v>37</v>
      </c>
      <c r="J29" s="144" t="s">
        <v>83</v>
      </c>
    </row>
    <row r="30" spans="1:11" s="20" customFormat="1" ht="25.5" customHeight="1" x14ac:dyDescent="0.3">
      <c r="A30" s="26" t="s">
        <v>72</v>
      </c>
      <c r="B30" s="18" t="s">
        <v>35</v>
      </c>
      <c r="C30" s="54" t="s">
        <v>48</v>
      </c>
      <c r="D30" s="17">
        <v>212</v>
      </c>
      <c r="E30" s="33">
        <v>0</v>
      </c>
      <c r="F30" s="33">
        <v>212</v>
      </c>
      <c r="G30" s="33">
        <v>0</v>
      </c>
      <c r="H30" s="33">
        <v>0</v>
      </c>
      <c r="I30" s="120" t="s">
        <v>38</v>
      </c>
      <c r="J30" s="129" t="s">
        <v>83</v>
      </c>
    </row>
    <row r="31" spans="1:11" s="20" customFormat="1" ht="25.5" customHeight="1" x14ac:dyDescent="0.3">
      <c r="A31" s="56" t="s">
        <v>73</v>
      </c>
      <c r="B31" s="18" t="s">
        <v>36</v>
      </c>
      <c r="C31" s="54" t="s">
        <v>48</v>
      </c>
      <c r="D31" s="19">
        <v>506</v>
      </c>
      <c r="E31" s="34">
        <v>0</v>
      </c>
      <c r="F31" s="34">
        <v>0</v>
      </c>
      <c r="G31" s="34">
        <v>506</v>
      </c>
      <c r="H31" s="34">
        <v>0</v>
      </c>
      <c r="I31" s="120" t="s">
        <v>39</v>
      </c>
      <c r="J31" s="129" t="s">
        <v>83</v>
      </c>
    </row>
    <row r="32" spans="1:11" s="20" customFormat="1" ht="25.5" customHeight="1" x14ac:dyDescent="0.25">
      <c r="A32" s="56" t="s">
        <v>74</v>
      </c>
      <c r="B32" s="143" t="s">
        <v>107</v>
      </c>
      <c r="C32" s="18" t="s">
        <v>10</v>
      </c>
      <c r="D32" s="19">
        <v>137</v>
      </c>
      <c r="E32" s="34">
        <v>0</v>
      </c>
      <c r="F32" s="34">
        <v>0</v>
      </c>
      <c r="G32" s="34">
        <v>0</v>
      </c>
      <c r="H32" s="34">
        <v>137</v>
      </c>
      <c r="I32" s="120" t="s">
        <v>88</v>
      </c>
      <c r="J32" s="131" t="s">
        <v>85</v>
      </c>
    </row>
    <row r="33" spans="1:12" s="20" customFormat="1" ht="25.5" customHeight="1" x14ac:dyDescent="0.3">
      <c r="A33" s="56" t="s">
        <v>75</v>
      </c>
      <c r="B33" s="18" t="s">
        <v>106</v>
      </c>
      <c r="C33" s="54" t="s">
        <v>10</v>
      </c>
      <c r="D33" s="19">
        <v>36</v>
      </c>
      <c r="E33" s="34">
        <v>0</v>
      </c>
      <c r="F33" s="34">
        <v>0</v>
      </c>
      <c r="G33" s="34">
        <v>0</v>
      </c>
      <c r="H33" s="34">
        <v>36</v>
      </c>
      <c r="I33" s="145" t="s">
        <v>89</v>
      </c>
      <c r="J33" s="55" t="s">
        <v>85</v>
      </c>
    </row>
    <row r="34" spans="1:12" s="20" customFormat="1" ht="25.5" customHeight="1" thickBot="1" x14ac:dyDescent="0.35">
      <c r="A34" s="56" t="s">
        <v>86</v>
      </c>
      <c r="B34" s="18" t="s">
        <v>87</v>
      </c>
      <c r="C34" s="54" t="s">
        <v>10</v>
      </c>
      <c r="D34" s="19">
        <v>260</v>
      </c>
      <c r="E34" s="34">
        <v>0</v>
      </c>
      <c r="F34" s="34">
        <v>0</v>
      </c>
      <c r="G34" s="34">
        <v>0</v>
      </c>
      <c r="H34" s="34">
        <v>260</v>
      </c>
      <c r="I34" s="145" t="s">
        <v>90</v>
      </c>
      <c r="J34" s="128" t="s">
        <v>105</v>
      </c>
    </row>
    <row r="35" spans="1:12" s="20" customFormat="1" ht="12.75" customHeight="1" thickBot="1" x14ac:dyDescent="0.35">
      <c r="A35" s="41"/>
      <c r="B35" s="36" t="s">
        <v>79</v>
      </c>
      <c r="C35" s="45"/>
      <c r="D35" s="46">
        <f>SUM(D29:D34)</f>
        <v>3408</v>
      </c>
      <c r="E35" s="46">
        <f>SUM(E29:E34)</f>
        <v>2257</v>
      </c>
      <c r="F35" s="46">
        <f>SUM(F29:F34)</f>
        <v>212</v>
      </c>
      <c r="G35" s="46">
        <f>SUM(G29:G34)</f>
        <v>506</v>
      </c>
      <c r="H35" s="46">
        <f>SUM(H29:H34)</f>
        <v>433</v>
      </c>
      <c r="I35" s="114"/>
      <c r="J35" s="39"/>
    </row>
    <row r="36" spans="1:12" s="3" customFormat="1" ht="12.75" customHeight="1" thickBot="1" x14ac:dyDescent="0.35">
      <c r="A36" s="41"/>
      <c r="B36" s="38" t="s">
        <v>78</v>
      </c>
      <c r="C36" s="38"/>
      <c r="D36" s="49">
        <f>SUM(D29+D30+D31)/2+D32+D34+D33</f>
        <v>1920.5</v>
      </c>
      <c r="E36" s="49">
        <f>E35/2</f>
        <v>1128.5</v>
      </c>
      <c r="F36" s="49">
        <f>F35/2</f>
        <v>106</v>
      </c>
      <c r="G36" s="49">
        <f>G35/2</f>
        <v>253</v>
      </c>
      <c r="H36" s="49">
        <f>SUM(H29:H34)</f>
        <v>433</v>
      </c>
      <c r="I36" s="114"/>
      <c r="J36" s="39"/>
    </row>
    <row r="37" spans="1:12" s="3" customFormat="1" ht="12.75" customHeight="1" thickBot="1" x14ac:dyDescent="0.35">
      <c r="A37" s="21" t="s">
        <v>15</v>
      </c>
      <c r="B37" s="7" t="s">
        <v>16</v>
      </c>
      <c r="C37" s="27"/>
      <c r="D37" s="28"/>
      <c r="E37" s="68"/>
      <c r="F37" s="28"/>
      <c r="G37" s="28"/>
      <c r="H37" s="28"/>
      <c r="I37" s="119"/>
      <c r="J37" s="24"/>
      <c r="K37" s="94"/>
    </row>
    <row r="38" spans="1:12" s="53" customFormat="1" ht="12.75" customHeight="1" thickBot="1" x14ac:dyDescent="0.35">
      <c r="A38" s="47"/>
      <c r="B38" s="35" t="s">
        <v>12</v>
      </c>
      <c r="C38" s="45"/>
      <c r="D38" s="48"/>
      <c r="E38" s="52"/>
      <c r="F38" s="52"/>
      <c r="G38" s="52"/>
      <c r="H38" s="52"/>
      <c r="I38" s="114"/>
      <c r="J38" s="39"/>
      <c r="K38" s="102"/>
    </row>
    <row r="39" spans="1:12" s="29" customFormat="1" ht="27" customHeight="1" outlineLevel="1" x14ac:dyDescent="0.3">
      <c r="A39" s="76" t="s">
        <v>17</v>
      </c>
      <c r="B39" s="77" t="s">
        <v>64</v>
      </c>
      <c r="C39" s="78"/>
      <c r="D39" s="79">
        <v>246</v>
      </c>
      <c r="E39" s="80">
        <v>60</v>
      </c>
      <c r="F39" s="80">
        <v>85</v>
      </c>
      <c r="G39" s="80">
        <v>15</v>
      </c>
      <c r="H39" s="80">
        <v>10</v>
      </c>
      <c r="I39" s="121"/>
      <c r="J39" s="133" t="s">
        <v>84</v>
      </c>
    </row>
    <row r="40" spans="1:12" s="29" customFormat="1" ht="12.75" customHeight="1" outlineLevel="1" x14ac:dyDescent="0.3">
      <c r="A40" s="148" t="s">
        <v>55</v>
      </c>
      <c r="B40" s="149" t="s">
        <v>56</v>
      </c>
      <c r="C40" s="150" t="s">
        <v>10</v>
      </c>
      <c r="D40" s="151">
        <v>50</v>
      </c>
      <c r="E40" s="152">
        <v>10</v>
      </c>
      <c r="F40" s="152">
        <v>15</v>
      </c>
      <c r="G40" s="152">
        <v>15</v>
      </c>
      <c r="H40" s="152">
        <v>10</v>
      </c>
      <c r="I40" s="130"/>
      <c r="J40" s="153" t="s">
        <v>83</v>
      </c>
    </row>
    <row r="41" spans="1:12" s="29" customFormat="1" ht="12.75" customHeight="1" outlineLevel="1" x14ac:dyDescent="0.3">
      <c r="A41" s="154" t="s">
        <v>57</v>
      </c>
      <c r="B41" s="155" t="s">
        <v>60</v>
      </c>
      <c r="C41" s="156" t="s">
        <v>58</v>
      </c>
      <c r="D41" s="157">
        <v>196</v>
      </c>
      <c r="E41" s="158">
        <v>50</v>
      </c>
      <c r="F41" s="159">
        <v>70</v>
      </c>
      <c r="G41" s="158">
        <v>0</v>
      </c>
      <c r="H41" s="159">
        <v>0</v>
      </c>
      <c r="I41" s="134"/>
      <c r="J41" s="160" t="s">
        <v>84</v>
      </c>
    </row>
    <row r="42" spans="1:12" s="29" customFormat="1" ht="12.75" customHeight="1" outlineLevel="1" x14ac:dyDescent="0.3">
      <c r="A42" s="161"/>
      <c r="B42" s="132" t="s">
        <v>61</v>
      </c>
      <c r="C42" s="162" t="s">
        <v>59</v>
      </c>
      <c r="D42" s="163"/>
      <c r="E42" s="164"/>
      <c r="F42" s="165"/>
      <c r="G42" s="164"/>
      <c r="H42" s="165"/>
      <c r="I42" s="132"/>
      <c r="J42" s="166"/>
    </row>
    <row r="43" spans="1:12" s="30" customFormat="1" ht="12.75" customHeight="1" outlineLevel="1" x14ac:dyDescent="0.3">
      <c r="A43" s="89" t="s">
        <v>18</v>
      </c>
      <c r="B43" s="57" t="s">
        <v>19</v>
      </c>
      <c r="C43" s="58" t="s">
        <v>10</v>
      </c>
      <c r="D43" s="90">
        <f t="shared" ref="D43:D48" si="0">E43+F43+G43+H43</f>
        <v>75</v>
      </c>
      <c r="E43" s="59">
        <v>30</v>
      </c>
      <c r="F43" s="59">
        <v>15</v>
      </c>
      <c r="G43" s="59">
        <v>15</v>
      </c>
      <c r="H43" s="59">
        <v>15</v>
      </c>
      <c r="I43" s="125"/>
      <c r="J43" s="131" t="s">
        <v>83</v>
      </c>
      <c r="L43" s="67"/>
    </row>
    <row r="44" spans="1:12" s="29" customFormat="1" ht="12.75" customHeight="1" outlineLevel="1" x14ac:dyDescent="0.3">
      <c r="A44" s="82" t="s">
        <v>20</v>
      </c>
      <c r="B44" s="83" t="s">
        <v>108</v>
      </c>
      <c r="C44" s="84" t="s">
        <v>10</v>
      </c>
      <c r="D44" s="81">
        <f t="shared" si="0"/>
        <v>14</v>
      </c>
      <c r="E44" s="19">
        <v>10</v>
      </c>
      <c r="F44" s="19">
        <v>3</v>
      </c>
      <c r="G44" s="19">
        <v>0</v>
      </c>
      <c r="H44" s="19">
        <v>1</v>
      </c>
      <c r="I44" s="123"/>
      <c r="J44" s="129" t="s">
        <v>83</v>
      </c>
    </row>
    <row r="45" spans="1:12" s="30" customFormat="1" ht="12.75" customHeight="1" outlineLevel="1" x14ac:dyDescent="0.3">
      <c r="A45" s="71" t="s">
        <v>21</v>
      </c>
      <c r="B45" s="18" t="s">
        <v>22</v>
      </c>
      <c r="C45" s="54" t="s">
        <v>10</v>
      </c>
      <c r="D45" s="85">
        <f t="shared" si="0"/>
        <v>4</v>
      </c>
      <c r="E45" s="19">
        <v>1</v>
      </c>
      <c r="F45" s="19">
        <v>1</v>
      </c>
      <c r="G45" s="19">
        <v>1</v>
      </c>
      <c r="H45" s="19">
        <v>1</v>
      </c>
      <c r="I45" s="122"/>
      <c r="J45" s="55" t="s">
        <v>83</v>
      </c>
    </row>
    <row r="46" spans="1:12" s="29" customFormat="1" ht="12.75" customHeight="1" outlineLevel="1" x14ac:dyDescent="0.3">
      <c r="A46" s="82" t="s">
        <v>23</v>
      </c>
      <c r="B46" s="83" t="s">
        <v>24</v>
      </c>
      <c r="C46" s="84" t="s">
        <v>10</v>
      </c>
      <c r="D46" s="81">
        <f t="shared" si="0"/>
        <v>22</v>
      </c>
      <c r="E46" s="86">
        <v>5</v>
      </c>
      <c r="F46" s="86">
        <v>5</v>
      </c>
      <c r="G46" s="86">
        <v>6</v>
      </c>
      <c r="H46" s="86">
        <v>6</v>
      </c>
      <c r="I46" s="123"/>
      <c r="J46" s="129" t="s">
        <v>83</v>
      </c>
    </row>
    <row r="47" spans="1:12" s="29" customFormat="1" ht="12.75" customHeight="1" outlineLevel="1" x14ac:dyDescent="0.3">
      <c r="A47" s="87" t="s">
        <v>25</v>
      </c>
      <c r="B47" s="16" t="s">
        <v>93</v>
      </c>
      <c r="C47" s="25" t="s">
        <v>10</v>
      </c>
      <c r="D47" s="88">
        <f>E47+F47+G47+H47</f>
        <v>128</v>
      </c>
      <c r="E47" s="88">
        <v>6</v>
      </c>
      <c r="F47" s="88">
        <v>2</v>
      </c>
      <c r="G47" s="88">
        <v>93</v>
      </c>
      <c r="H47" s="88">
        <f>H48+H49</f>
        <v>27</v>
      </c>
      <c r="I47" s="124"/>
      <c r="J47" s="129" t="s">
        <v>105</v>
      </c>
    </row>
    <row r="48" spans="1:12" s="29" customFormat="1" ht="12.75" customHeight="1" outlineLevel="1" x14ac:dyDescent="0.3">
      <c r="A48" s="167" t="s">
        <v>91</v>
      </c>
      <c r="B48" s="147" t="s">
        <v>93</v>
      </c>
      <c r="C48" s="168" t="s">
        <v>10</v>
      </c>
      <c r="D48" s="169">
        <f t="shared" si="0"/>
        <v>102</v>
      </c>
      <c r="E48" s="169">
        <v>6</v>
      </c>
      <c r="F48" s="169">
        <v>2</v>
      </c>
      <c r="G48" s="169">
        <v>93</v>
      </c>
      <c r="H48" s="169">
        <v>1</v>
      </c>
      <c r="I48" s="147"/>
      <c r="J48" s="153" t="s">
        <v>105</v>
      </c>
    </row>
    <row r="49" spans="1:10" s="29" customFormat="1" ht="12.75" customHeight="1" outlineLevel="1" x14ac:dyDescent="0.3">
      <c r="A49" s="171" t="s">
        <v>92</v>
      </c>
      <c r="B49" s="172" t="s">
        <v>94</v>
      </c>
      <c r="C49" s="156" t="s">
        <v>95</v>
      </c>
      <c r="D49" s="151">
        <v>26</v>
      </c>
      <c r="E49" s="173">
        <v>0</v>
      </c>
      <c r="F49" s="151">
        <v>0</v>
      </c>
      <c r="G49" s="151">
        <v>0</v>
      </c>
      <c r="H49" s="151">
        <v>26</v>
      </c>
      <c r="I49" s="146"/>
      <c r="J49" s="160" t="s">
        <v>105</v>
      </c>
    </row>
    <row r="50" spans="1:10" s="29" customFormat="1" ht="12.75" customHeight="1" outlineLevel="1" x14ac:dyDescent="0.3">
      <c r="A50" s="171"/>
      <c r="B50" s="172"/>
      <c r="C50" s="162" t="s">
        <v>96</v>
      </c>
      <c r="D50" s="163"/>
      <c r="E50" s="151"/>
      <c r="F50" s="151"/>
      <c r="G50" s="151"/>
      <c r="H50" s="151"/>
      <c r="I50" s="146"/>
      <c r="J50" s="170"/>
    </row>
    <row r="51" spans="1:10" s="29" customFormat="1" ht="12.75" customHeight="1" outlineLevel="1" x14ac:dyDescent="0.3">
      <c r="A51" s="15" t="s">
        <v>29</v>
      </c>
      <c r="B51" s="16" t="s">
        <v>26</v>
      </c>
      <c r="C51" s="25" t="s">
        <v>10</v>
      </c>
      <c r="D51" s="81">
        <f>E51+F51+G51+H51</f>
        <v>4</v>
      </c>
      <c r="E51" s="88">
        <v>1</v>
      </c>
      <c r="F51" s="88">
        <v>1</v>
      </c>
      <c r="G51" s="88">
        <v>1</v>
      </c>
      <c r="H51" s="88">
        <v>1</v>
      </c>
      <c r="I51" s="124"/>
      <c r="J51" s="129" t="s">
        <v>83</v>
      </c>
    </row>
    <row r="52" spans="1:10" s="29" customFormat="1" ht="27" customHeight="1" outlineLevel="1" x14ac:dyDescent="0.3">
      <c r="A52" s="139" t="s">
        <v>40</v>
      </c>
      <c r="B52" s="18" t="s">
        <v>47</v>
      </c>
      <c r="C52" s="54" t="s">
        <v>10</v>
      </c>
      <c r="D52" s="81">
        <f>E52+F52+G52+H52</f>
        <v>66</v>
      </c>
      <c r="E52" s="81">
        <v>30</v>
      </c>
      <c r="F52" s="81">
        <v>30</v>
      </c>
      <c r="G52" s="81">
        <v>6</v>
      </c>
      <c r="H52" s="81">
        <v>0</v>
      </c>
      <c r="I52" s="122"/>
      <c r="J52" s="129" t="s">
        <v>83</v>
      </c>
    </row>
    <row r="53" spans="1:10" s="29" customFormat="1" ht="27" customHeight="1" outlineLevel="1" thickBot="1" x14ac:dyDescent="0.35">
      <c r="A53" s="135" t="s">
        <v>63</v>
      </c>
      <c r="B53" s="136" t="s">
        <v>109</v>
      </c>
      <c r="C53" s="137" t="s">
        <v>62</v>
      </c>
      <c r="D53" s="91">
        <v>5</v>
      </c>
      <c r="E53" s="91">
        <v>5</v>
      </c>
      <c r="F53" s="91">
        <v>0</v>
      </c>
      <c r="G53" s="91">
        <v>0</v>
      </c>
      <c r="H53" s="91">
        <v>0</v>
      </c>
      <c r="I53" s="138"/>
      <c r="J53" s="129" t="s">
        <v>84</v>
      </c>
    </row>
    <row r="54" spans="1:10" s="3" customFormat="1" ht="12.75" customHeight="1" thickBot="1" x14ac:dyDescent="0.35">
      <c r="A54" s="41"/>
      <c r="B54" s="36" t="s">
        <v>80</v>
      </c>
      <c r="C54" s="45"/>
      <c r="D54" s="49">
        <f>SUM(D39+D44+D45+D46+D47+D43+D51+D52+D53)</f>
        <v>564</v>
      </c>
      <c r="E54" s="49">
        <f>SUM(E39+E44+E45+E46+E47+E43+E51+E52+E53)</f>
        <v>148</v>
      </c>
      <c r="F54" s="49">
        <f>SUM(F39+F44+F45+F46+F47+F43+F51+F52+F53)</f>
        <v>142</v>
      </c>
      <c r="G54" s="49">
        <f>SUM(G39+G44+G45+G46+G47+G43+G51+G52+G53)</f>
        <v>137</v>
      </c>
      <c r="H54" s="49">
        <f>SUM(H39+H44+H45+H46+H47+H43+H51+H52+H53)</f>
        <v>61</v>
      </c>
      <c r="I54" s="114"/>
      <c r="J54" s="39"/>
    </row>
    <row r="55" spans="1:10" s="53" customFormat="1" ht="12.75" customHeight="1" thickBot="1" x14ac:dyDescent="0.35">
      <c r="A55" s="47"/>
      <c r="B55" s="38" t="s">
        <v>78</v>
      </c>
      <c r="C55" s="45"/>
      <c r="D55" s="49">
        <f>D41*0.6+D40+D43+D44+D45+D46+D47+D51+D52+D53-4</f>
        <v>481.6</v>
      </c>
      <c r="E55" s="49">
        <f>E41*0.6+E40+E43+E44+E45+E46+E47+E51+E52+E53</f>
        <v>128</v>
      </c>
      <c r="F55" s="49">
        <f>F41*0.6+F40+F43+F44+F45+F46+F47+F51+F52+F53</f>
        <v>114</v>
      </c>
      <c r="G55" s="49">
        <f>G39+G43+G44+G45+G46+G47+G51+G52+G53</f>
        <v>137</v>
      </c>
      <c r="H55" s="49">
        <f>H39+H43+H44+H45+H46+H47*0.85+H51+H52+H53</f>
        <v>56.95</v>
      </c>
      <c r="I55" s="114"/>
      <c r="J55" s="39"/>
    </row>
    <row r="56" spans="1:10" s="53" customFormat="1" ht="12.75" customHeight="1" thickBot="1" x14ac:dyDescent="0.35">
      <c r="A56" s="47"/>
      <c r="B56" s="35"/>
      <c r="C56" s="45"/>
      <c r="D56" s="49"/>
      <c r="E56" s="49"/>
      <c r="F56" s="49"/>
      <c r="G56" s="49"/>
      <c r="H56" s="49"/>
      <c r="I56" s="114"/>
      <c r="J56" s="39"/>
    </row>
    <row r="57" spans="1:10" s="3" customFormat="1" ht="13.5" customHeight="1" thickBot="1" x14ac:dyDescent="0.35">
      <c r="A57" s="47"/>
      <c r="B57" s="36" t="s">
        <v>46</v>
      </c>
      <c r="C57" s="50"/>
      <c r="D57" s="49">
        <f>D25+D35+D54</f>
        <v>7072</v>
      </c>
      <c r="E57" s="49">
        <f>E25+E35+E54</f>
        <v>2405</v>
      </c>
      <c r="F57" s="49">
        <f>F25+F35+F54</f>
        <v>3374</v>
      </c>
      <c r="G57" s="49">
        <f>G25+G35+G54</f>
        <v>659</v>
      </c>
      <c r="H57" s="49">
        <f>H25+H35+H54</f>
        <v>558</v>
      </c>
      <c r="I57" s="114"/>
      <c r="J57" s="39"/>
    </row>
    <row r="58" spans="1:10" s="32" customFormat="1" ht="12.75" customHeight="1" thickBot="1" x14ac:dyDescent="0.35">
      <c r="A58" s="47"/>
      <c r="B58" s="38" t="s">
        <v>81</v>
      </c>
      <c r="C58" s="50"/>
      <c r="D58" s="49"/>
      <c r="E58" s="49"/>
      <c r="F58" s="49"/>
      <c r="G58" s="49"/>
      <c r="H58" s="49"/>
      <c r="I58" s="114"/>
      <c r="J58" s="39"/>
    </row>
    <row r="59" spans="1:10" ht="12.75" customHeight="1" thickBot="1" x14ac:dyDescent="0.35">
      <c r="A59" s="51"/>
      <c r="B59" s="38" t="s">
        <v>82</v>
      </c>
      <c r="C59" s="174"/>
      <c r="D59" s="49">
        <f>D26+D36+D55+1</f>
        <v>4445.1000000000004</v>
      </c>
      <c r="E59" s="49">
        <f>E26+E36+E55</f>
        <v>1256.5</v>
      </c>
      <c r="F59" s="49">
        <f>F26+F36+F55</f>
        <v>2182</v>
      </c>
      <c r="G59" s="49">
        <f>G26+G36+G55</f>
        <v>406</v>
      </c>
      <c r="H59" s="49">
        <f>H26+H36+H55</f>
        <v>553.95000000000005</v>
      </c>
      <c r="I59" s="126"/>
      <c r="J59" s="39"/>
    </row>
    <row r="60" spans="1:10" s="65" customFormat="1" ht="12.75" customHeight="1" x14ac:dyDescent="0.3">
      <c r="A60" s="60"/>
      <c r="B60" s="61"/>
      <c r="C60" s="62"/>
      <c r="D60" s="63"/>
      <c r="E60" s="63"/>
      <c r="F60" s="63"/>
      <c r="G60" s="63"/>
      <c r="H60" s="63"/>
      <c r="I60" s="64"/>
    </row>
    <row r="61" spans="1:10" s="3" customFormat="1" ht="15" customHeight="1" x14ac:dyDescent="0.3">
      <c r="A61" s="178" t="s">
        <v>44</v>
      </c>
      <c r="B61" s="178"/>
      <c r="C61" s="178"/>
      <c r="D61" s="178"/>
      <c r="E61" s="178"/>
      <c r="F61" s="178"/>
      <c r="G61" s="178"/>
      <c r="H61" s="178"/>
      <c r="I61" s="178"/>
      <c r="J61" s="178"/>
    </row>
    <row r="62" spans="1:10" ht="15" customHeight="1" x14ac:dyDescent="0.3">
      <c r="A62" s="177" t="s">
        <v>43</v>
      </c>
      <c r="B62" s="177"/>
      <c r="D62" s="93"/>
      <c r="G62" s="73"/>
    </row>
    <row r="63" spans="1:10" x14ac:dyDescent="0.3">
      <c r="D63" s="92"/>
      <c r="E63" s="93"/>
      <c r="F63" s="93"/>
      <c r="G63" s="93"/>
      <c r="H63" s="93"/>
    </row>
    <row r="64" spans="1:10" x14ac:dyDescent="0.3">
      <c r="B64" s="66"/>
      <c r="D64" s="93"/>
      <c r="E64" s="93"/>
      <c r="F64" s="93"/>
      <c r="G64" s="93"/>
      <c r="H64" s="93"/>
    </row>
    <row r="65" spans="4:8" x14ac:dyDescent="0.3">
      <c r="D65" s="93"/>
      <c r="E65" s="93"/>
      <c r="F65" s="93"/>
      <c r="G65" s="93"/>
      <c r="H65" s="93"/>
    </row>
    <row r="66" spans="4:8" x14ac:dyDescent="0.3">
      <c r="D66" s="93"/>
      <c r="E66" s="93"/>
      <c r="F66" s="93"/>
      <c r="G66" s="93"/>
      <c r="H66" s="93"/>
    </row>
    <row r="67" spans="4:8" x14ac:dyDescent="0.3">
      <c r="D67" s="93"/>
      <c r="E67" s="93"/>
      <c r="F67" s="93"/>
      <c r="G67" s="93"/>
      <c r="H67" s="93"/>
    </row>
    <row r="68" spans="4:8" x14ac:dyDescent="0.3">
      <c r="D68" s="93"/>
      <c r="E68" s="93"/>
      <c r="F68" s="93"/>
      <c r="G68" s="93"/>
      <c r="H68" s="93"/>
    </row>
  </sheetData>
  <mergeCells count="3">
    <mergeCell ref="A8:I8"/>
    <mergeCell ref="A62:B62"/>
    <mergeCell ref="A61:J61"/>
  </mergeCells>
  <pageMargins left="0.86614173228346458" right="0.43307086614173229" top="0.6692913385826772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 Šaulienė</dc:creator>
  <cp:lastModifiedBy>Rasa Virbalienė</cp:lastModifiedBy>
  <cp:lastPrinted>2023-04-28T09:36:29Z</cp:lastPrinted>
  <dcterms:created xsi:type="dcterms:W3CDTF">2016-07-28T06:13:15Z</dcterms:created>
  <dcterms:modified xsi:type="dcterms:W3CDTF">2023-05-30T07:55:36Z</dcterms:modified>
</cp:coreProperties>
</file>