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30" yWindow="-300" windowWidth="9720" windowHeight="7320" firstSheet="2" activeTab="2"/>
  </bookViews>
  <sheets>
    <sheet name="Planas" sheetId="2" r:id="rId1"/>
    <sheet name="Paskirstymas" sheetId="4" r:id="rId2"/>
    <sheet name="Bedarbiai" sheetId="5" r:id="rId3"/>
  </sheets>
  <definedNames>
    <definedName name="_xlnm._FilterDatabase" localSheetId="2" hidden="1">Bedarbiai!$B$4:$J$101</definedName>
  </definedNames>
  <calcPr calcId="145621"/>
</workbook>
</file>

<file path=xl/calcChain.xml><?xml version="1.0" encoding="utf-8"?>
<calcChain xmlns="http://schemas.openxmlformats.org/spreadsheetml/2006/main">
  <c r="N101" i="5" l="1"/>
  <c r="G18" i="5"/>
  <c r="H18" i="5" s="1"/>
  <c r="G95" i="5"/>
  <c r="G96" i="5"/>
  <c r="F96" i="5"/>
  <c r="E96" i="5"/>
  <c r="H95" i="5"/>
  <c r="H96" i="5" s="1"/>
  <c r="G10" i="5"/>
  <c r="I95" i="5"/>
  <c r="I96" i="5" s="1"/>
  <c r="H10" i="5"/>
  <c r="I10" i="5" s="1"/>
  <c r="J10" i="5" s="1"/>
  <c r="L10" i="5" s="1"/>
  <c r="F94" i="5"/>
  <c r="E94" i="5"/>
  <c r="G93" i="5"/>
  <c r="G94" i="5" s="1"/>
  <c r="G99" i="5"/>
  <c r="G100" i="5" s="1"/>
  <c r="G97" i="5"/>
  <c r="H97" i="5" s="1"/>
  <c r="G91" i="5"/>
  <c r="G92" i="5" s="1"/>
  <c r="G89" i="5"/>
  <c r="G90" i="5" s="1"/>
  <c r="G87" i="5"/>
  <c r="G88" i="5" s="1"/>
  <c r="G85" i="5"/>
  <c r="H85" i="5" s="1"/>
  <c r="I85" i="5" s="1"/>
  <c r="G83" i="5"/>
  <c r="H83" i="5" s="1"/>
  <c r="I83" i="5" s="1"/>
  <c r="I84" i="5" s="1"/>
  <c r="G81" i="5"/>
  <c r="G82" i="5"/>
  <c r="G79" i="5"/>
  <c r="G80" i="5"/>
  <c r="G77" i="5"/>
  <c r="G78" i="5"/>
  <c r="G75" i="5"/>
  <c r="G76" i="5"/>
  <c r="G73" i="5"/>
  <c r="H73" i="5"/>
  <c r="H74" i="5" s="1"/>
  <c r="G71" i="5"/>
  <c r="G72" i="5" s="1"/>
  <c r="G69" i="5"/>
  <c r="G70" i="5" s="1"/>
  <c r="G67" i="5"/>
  <c r="G68" i="5" s="1"/>
  <c r="G65" i="5"/>
  <c r="H65" i="5" s="1"/>
  <c r="G64" i="5"/>
  <c r="G62" i="5"/>
  <c r="G63" i="5" s="1"/>
  <c r="G60" i="5"/>
  <c r="G61" i="5" s="1"/>
  <c r="G58" i="5"/>
  <c r="H58" i="5" s="1"/>
  <c r="I58" i="5" s="1"/>
  <c r="I59" i="5" s="1"/>
  <c r="G56" i="5"/>
  <c r="G57" i="5"/>
  <c r="G54" i="5"/>
  <c r="G55" i="5"/>
  <c r="G52" i="5"/>
  <c r="G53" i="5"/>
  <c r="G50" i="5"/>
  <c r="G51" i="5"/>
  <c r="G48" i="5"/>
  <c r="G49" i="5"/>
  <c r="G46" i="5"/>
  <c r="H46" i="5"/>
  <c r="G44" i="5"/>
  <c r="H44" i="5"/>
  <c r="G43" i="5"/>
  <c r="G41" i="5"/>
  <c r="H41" i="5" s="1"/>
  <c r="I41" i="5" s="1"/>
  <c r="G40" i="5"/>
  <c r="H40" i="5" s="1"/>
  <c r="I40" i="5" s="1"/>
  <c r="G39" i="5"/>
  <c r="G38" i="5"/>
  <c r="H38" i="5" s="1"/>
  <c r="I38" i="5" s="1"/>
  <c r="G37" i="5"/>
  <c r="H37" i="5" s="1"/>
  <c r="G35" i="5"/>
  <c r="H35" i="5" s="1"/>
  <c r="G34" i="5"/>
  <c r="H34" i="5" s="1"/>
  <c r="I34" i="5" s="1"/>
  <c r="J34" i="5" s="1"/>
  <c r="G33" i="5"/>
  <c r="H33" i="5" s="1"/>
  <c r="G31" i="5"/>
  <c r="G30" i="5"/>
  <c r="H30" i="5"/>
  <c r="I30" i="5" s="1"/>
  <c r="G29" i="5"/>
  <c r="H29" i="5" s="1"/>
  <c r="I29" i="5" s="1"/>
  <c r="G27" i="5"/>
  <c r="H27" i="5" s="1"/>
  <c r="I27" i="5" s="1"/>
  <c r="J27" i="5" s="1"/>
  <c r="L27" i="5" s="1"/>
  <c r="G26" i="5"/>
  <c r="H26" i="5" s="1"/>
  <c r="G25" i="5"/>
  <c r="H25" i="5" s="1"/>
  <c r="I25" i="5" s="1"/>
  <c r="J25" i="5" s="1"/>
  <c r="K25" i="5" s="1"/>
  <c r="G24" i="5"/>
  <c r="H24" i="5" s="1"/>
  <c r="G22" i="5"/>
  <c r="H22" i="5" s="1"/>
  <c r="I22" i="5" s="1"/>
  <c r="J22" i="5" s="1"/>
  <c r="L22" i="5" s="1"/>
  <c r="G21" i="5"/>
  <c r="H21" i="5" s="1"/>
  <c r="G19" i="5"/>
  <c r="H19" i="5" s="1"/>
  <c r="I19" i="5" s="1"/>
  <c r="J19" i="5" s="1"/>
  <c r="G17" i="5"/>
  <c r="G15" i="5"/>
  <c r="G16" i="5" s="1"/>
  <c r="G13" i="5"/>
  <c r="G14" i="5" s="1"/>
  <c r="G11" i="5"/>
  <c r="H11" i="5" s="1"/>
  <c r="G9" i="5"/>
  <c r="G8" i="5"/>
  <c r="H8" i="5"/>
  <c r="I8" i="5" s="1"/>
  <c r="G6" i="5"/>
  <c r="G7" i="5" s="1"/>
  <c r="F100" i="5"/>
  <c r="E100" i="5"/>
  <c r="F98" i="5"/>
  <c r="E98" i="5"/>
  <c r="F92" i="5"/>
  <c r="E92" i="5"/>
  <c r="F90" i="5"/>
  <c r="E90" i="5"/>
  <c r="F88" i="5"/>
  <c r="E88" i="5"/>
  <c r="F86" i="5"/>
  <c r="E86" i="5"/>
  <c r="F84" i="5"/>
  <c r="E84" i="5"/>
  <c r="F82" i="5"/>
  <c r="E82" i="5"/>
  <c r="F80" i="5"/>
  <c r="E80" i="5"/>
  <c r="F78" i="5"/>
  <c r="E78" i="5"/>
  <c r="F76" i="5"/>
  <c r="E76" i="5"/>
  <c r="F74" i="5"/>
  <c r="E74" i="5"/>
  <c r="F72" i="5"/>
  <c r="E72" i="5"/>
  <c r="F70" i="5"/>
  <c r="E70" i="5"/>
  <c r="F68" i="5"/>
  <c r="E68" i="5"/>
  <c r="F66" i="5"/>
  <c r="E66" i="5"/>
  <c r="F63" i="5"/>
  <c r="E63" i="5"/>
  <c r="F61" i="5"/>
  <c r="E61" i="5"/>
  <c r="F59" i="5"/>
  <c r="E59" i="5"/>
  <c r="F57" i="5"/>
  <c r="E57" i="5"/>
  <c r="F55" i="5"/>
  <c r="E55" i="5"/>
  <c r="F53" i="5"/>
  <c r="E53" i="5"/>
  <c r="F51" i="5"/>
  <c r="E51" i="5"/>
  <c r="F49" i="5"/>
  <c r="E49" i="5"/>
  <c r="F47" i="5"/>
  <c r="E47" i="5"/>
  <c r="F45" i="5"/>
  <c r="E45" i="5"/>
  <c r="F42" i="5"/>
  <c r="E42" i="5"/>
  <c r="F36" i="5"/>
  <c r="E36" i="5"/>
  <c r="F32" i="5"/>
  <c r="E32" i="5"/>
  <c r="F28" i="5"/>
  <c r="E28" i="5"/>
  <c r="F23" i="5"/>
  <c r="E23" i="5"/>
  <c r="F20" i="5"/>
  <c r="E20" i="5"/>
  <c r="F16" i="5"/>
  <c r="E16" i="5"/>
  <c r="F14" i="5"/>
  <c r="E14" i="5"/>
  <c r="F12" i="5"/>
  <c r="E12" i="5"/>
  <c r="F7" i="5"/>
  <c r="E7" i="5"/>
  <c r="H13" i="4"/>
  <c r="I13" i="4" s="1"/>
  <c r="H10" i="4"/>
  <c r="I10" i="4" s="1"/>
  <c r="I5" i="4"/>
  <c r="H15" i="4"/>
  <c r="I15" i="4" s="1"/>
  <c r="H8" i="4"/>
  <c r="I8" i="4"/>
  <c r="H3" i="4"/>
  <c r="I3" i="4"/>
  <c r="H4" i="4"/>
  <c r="I4" i="4"/>
  <c r="H11" i="4"/>
  <c r="I11" i="4"/>
  <c r="H9" i="4"/>
  <c r="I9" i="4"/>
  <c r="H2" i="4"/>
  <c r="H6" i="4"/>
  <c r="I6" i="4" s="1"/>
  <c r="H7" i="4"/>
  <c r="I7" i="4" s="1"/>
  <c r="H12" i="4"/>
  <c r="I12" i="4" s="1"/>
  <c r="H14" i="4"/>
  <c r="I14" i="4" s="1"/>
  <c r="H16" i="4"/>
  <c r="I16" i="4" s="1"/>
  <c r="G17" i="4"/>
  <c r="B17" i="4"/>
  <c r="C2" i="4" s="1"/>
  <c r="C4" i="4"/>
  <c r="D4" i="4" s="1"/>
  <c r="E4" i="4" s="1"/>
  <c r="F4" i="4" s="1"/>
  <c r="C6" i="4"/>
  <c r="D6" i="4" s="1"/>
  <c r="E6" i="4" s="1"/>
  <c r="F6" i="4" s="1"/>
  <c r="C8" i="4"/>
  <c r="D8" i="4" s="1"/>
  <c r="E8" i="4" s="1"/>
  <c r="F8" i="4" s="1"/>
  <c r="C9" i="4"/>
  <c r="D9" i="4" s="1"/>
  <c r="E9" i="4" s="1"/>
  <c r="F9" i="4" s="1"/>
  <c r="C10" i="4"/>
  <c r="D10" i="4" s="1"/>
  <c r="E10" i="4" s="1"/>
  <c r="F10" i="4" s="1"/>
  <c r="C11" i="4"/>
  <c r="D11" i="4" s="1"/>
  <c r="E11" i="4" s="1"/>
  <c r="F11" i="4" s="1"/>
  <c r="C12" i="4"/>
  <c r="D12" i="4" s="1"/>
  <c r="E12" i="4" s="1"/>
  <c r="F12" i="4" s="1"/>
  <c r="C13" i="4"/>
  <c r="D13" i="4" s="1"/>
  <c r="E13" i="4" s="1"/>
  <c r="F13" i="4" s="1"/>
  <c r="C14" i="4"/>
  <c r="D14" i="4" s="1"/>
  <c r="E14" i="4" s="1"/>
  <c r="F14" i="4" s="1"/>
  <c r="C15" i="4"/>
  <c r="D15" i="4" s="1"/>
  <c r="E15" i="4" s="1"/>
  <c r="F15" i="4" s="1"/>
  <c r="C16" i="4"/>
  <c r="D16" i="4" s="1"/>
  <c r="E16" i="4" s="1"/>
  <c r="F16" i="4" s="1"/>
  <c r="F4" i="2"/>
  <c r="G4" i="2" s="1"/>
  <c r="F5" i="2"/>
  <c r="G5" i="2" s="1"/>
  <c r="H5" i="2" s="1"/>
  <c r="F6" i="2"/>
  <c r="G6" i="2" s="1"/>
  <c r="H6" i="2" s="1"/>
  <c r="F7" i="2"/>
  <c r="G7" i="2"/>
  <c r="H7" i="2" s="1"/>
  <c r="F8" i="2"/>
  <c r="G8" i="2" s="1"/>
  <c r="H8" i="2" s="1"/>
  <c r="F9" i="2"/>
  <c r="G9" i="2" s="1"/>
  <c r="H9" i="2" s="1"/>
  <c r="F10" i="2"/>
  <c r="G10" i="2" s="1"/>
  <c r="H10" i="2" s="1"/>
  <c r="F11" i="2"/>
  <c r="G11" i="2"/>
  <c r="H11" i="2" s="1"/>
  <c r="F12" i="2"/>
  <c r="G12" i="2" s="1"/>
  <c r="H12" i="2" s="1"/>
  <c r="F14" i="2"/>
  <c r="G14" i="2" s="1"/>
  <c r="H14" i="2" s="1"/>
  <c r="F15" i="2"/>
  <c r="G15" i="2" s="1"/>
  <c r="H15" i="2" s="1"/>
  <c r="F16" i="2"/>
  <c r="G16" i="2" s="1"/>
  <c r="F17" i="2"/>
  <c r="G17" i="2" s="1"/>
  <c r="H17" i="2" s="1"/>
  <c r="F18" i="2"/>
  <c r="G18" i="2" s="1"/>
  <c r="H18" i="2" s="1"/>
  <c r="F20" i="2"/>
  <c r="G20" i="2" s="1"/>
  <c r="H20" i="2" s="1"/>
  <c r="F21" i="2"/>
  <c r="G21" i="2" s="1"/>
  <c r="F22" i="2"/>
  <c r="G22" i="2"/>
  <c r="F24" i="2"/>
  <c r="F25" i="2"/>
  <c r="F26" i="2"/>
  <c r="F27" i="2"/>
  <c r="F28" i="2"/>
  <c r="F29" i="2"/>
  <c r="F30" i="2"/>
  <c r="F32" i="2"/>
  <c r="F33" i="2"/>
  <c r="F34" i="2"/>
  <c r="F35" i="2"/>
  <c r="F36" i="2"/>
  <c r="G36" i="2" s="1"/>
  <c r="H36" i="2" s="1"/>
  <c r="F37" i="2"/>
  <c r="G37" i="2" s="1"/>
  <c r="H37" i="2" s="1"/>
  <c r="F38" i="2"/>
  <c r="G38" i="2" s="1"/>
  <c r="H38" i="2" s="1"/>
  <c r="F39" i="2"/>
  <c r="G39" i="2" s="1"/>
  <c r="H39" i="2" s="1"/>
  <c r="F40" i="2"/>
  <c r="G40" i="2" s="1"/>
  <c r="H40" i="2" s="1"/>
  <c r="F44" i="2"/>
  <c r="G44" i="2" s="1"/>
  <c r="F45" i="2"/>
  <c r="G45" i="2" s="1"/>
  <c r="H45" i="2" s="1"/>
  <c r="F46" i="2"/>
  <c r="G46" i="2" s="1"/>
  <c r="H46" i="2" s="1"/>
  <c r="F47" i="2"/>
  <c r="G47" i="2" s="1"/>
  <c r="H47" i="2" s="1"/>
  <c r="F48" i="2"/>
  <c r="G48" i="2" s="1"/>
  <c r="H48" i="2" s="1"/>
  <c r="F49" i="2"/>
  <c r="G49" i="2" s="1"/>
  <c r="H49" i="2" s="1"/>
  <c r="F50" i="2"/>
  <c r="G50" i="2" s="1"/>
  <c r="H50" i="2" s="1"/>
  <c r="F51" i="2"/>
  <c r="G51" i="2" s="1"/>
  <c r="H51" i="2" s="1"/>
  <c r="F52" i="2"/>
  <c r="G52" i="2" s="1"/>
  <c r="H52" i="2" s="1"/>
  <c r="F54" i="2"/>
  <c r="G54" i="2" s="1"/>
  <c r="F55" i="2"/>
  <c r="G55" i="2"/>
  <c r="H55" i="2" s="1"/>
  <c r="F56" i="2"/>
  <c r="G56" i="2" s="1"/>
  <c r="H56" i="2" s="1"/>
  <c r="F57" i="2"/>
  <c r="G57" i="2" s="1"/>
  <c r="H57" i="2" s="1"/>
  <c r="F58" i="2"/>
  <c r="G58" i="2"/>
  <c r="H58" i="2" s="1"/>
  <c r="F59" i="2"/>
  <c r="G59" i="2"/>
  <c r="H59" i="2" s="1"/>
  <c r="F61" i="2"/>
  <c r="G61" i="2" s="1"/>
  <c r="F62" i="2"/>
  <c r="G62" i="2" s="1"/>
  <c r="H62" i="2" s="1"/>
  <c r="F63" i="2"/>
  <c r="G63" i="2" s="1"/>
  <c r="H63" i="2" s="1"/>
  <c r="F64" i="2"/>
  <c r="G64" i="2" s="1"/>
  <c r="H64" i="2" s="1"/>
  <c r="F65" i="2"/>
  <c r="G65" i="2" s="1"/>
  <c r="H65" i="2" s="1"/>
  <c r="F67" i="2"/>
  <c r="G67" i="2" s="1"/>
  <c r="H67" i="2" s="1"/>
  <c r="F68" i="2"/>
  <c r="G68" i="2" s="1"/>
  <c r="F69" i="2"/>
  <c r="G69" i="2" s="1"/>
  <c r="H69" i="2" s="1"/>
  <c r="F70" i="2"/>
  <c r="G70" i="2" s="1"/>
  <c r="H70" i="2" s="1"/>
  <c r="F71" i="2"/>
  <c r="G71" i="2" s="1"/>
  <c r="H71" i="2" s="1"/>
  <c r="F72" i="2"/>
  <c r="G72" i="2" s="1"/>
  <c r="H72" i="2" s="1"/>
  <c r="F73" i="2"/>
  <c r="G73" i="2" s="1"/>
  <c r="H73" i="2" s="1"/>
  <c r="F74" i="2"/>
  <c r="G74" i="2" s="1"/>
  <c r="H74" i="2" s="1"/>
  <c r="F75" i="2"/>
  <c r="G75" i="2" s="1"/>
  <c r="H75" i="2" s="1"/>
  <c r="F76" i="2"/>
  <c r="G76" i="2" s="1"/>
  <c r="H76" i="2" s="1"/>
  <c r="F77" i="2"/>
  <c r="G77" i="2" s="1"/>
  <c r="H77" i="2" s="1"/>
  <c r="F79" i="2"/>
  <c r="G79" i="2" s="1"/>
  <c r="H79" i="2" s="1"/>
  <c r="F80" i="2"/>
  <c r="G80" i="2" s="1"/>
  <c r="F81" i="2"/>
  <c r="G81" i="2" s="1"/>
  <c r="H81" i="2" s="1"/>
  <c r="F82" i="2"/>
  <c r="G82" i="2" s="1"/>
  <c r="H82" i="2" s="1"/>
  <c r="F83" i="2"/>
  <c r="G83" i="2" s="1"/>
  <c r="H83" i="2" s="1"/>
  <c r="F84" i="2"/>
  <c r="G84" i="2" s="1"/>
  <c r="H84" i="2" s="1"/>
  <c r="F85" i="2"/>
  <c r="G85" i="2" s="1"/>
  <c r="H85" i="2" s="1"/>
  <c r="F87" i="2"/>
  <c r="H87" i="2" s="1"/>
  <c r="J87" i="2" s="1"/>
  <c r="F88" i="2"/>
  <c r="F89" i="2"/>
  <c r="F90" i="2"/>
  <c r="F91" i="2"/>
  <c r="G91" i="2" s="1"/>
  <c r="F92" i="2"/>
  <c r="G87" i="2"/>
  <c r="G89" i="2"/>
  <c r="H89" i="2" s="1"/>
  <c r="F94" i="2"/>
  <c r="G94" i="2" s="1"/>
  <c r="F95" i="2"/>
  <c r="G95" i="2" s="1"/>
  <c r="H95" i="2" s="1"/>
  <c r="F97" i="2"/>
  <c r="G97" i="2" s="1"/>
  <c r="H97" i="2" s="1"/>
  <c r="F98" i="2"/>
  <c r="G98" i="2" s="1"/>
  <c r="H98" i="2" s="1"/>
  <c r="F100" i="2"/>
  <c r="G100" i="2" s="1"/>
  <c r="F101" i="2"/>
  <c r="G101" i="2" s="1"/>
  <c r="H101" i="2" s="1"/>
  <c r="F102" i="2"/>
  <c r="G102" i="2" s="1"/>
  <c r="H102" i="2" s="1"/>
  <c r="F103" i="2"/>
  <c r="G103" i="2" s="1"/>
  <c r="H103" i="2" s="1"/>
  <c r="F104" i="2"/>
  <c r="G104" i="2" s="1"/>
  <c r="H104" i="2" s="1"/>
  <c r="F105" i="2"/>
  <c r="G105" i="2" s="1"/>
  <c r="H105" i="2" s="1"/>
  <c r="F106" i="2"/>
  <c r="G106" i="2" s="1"/>
  <c r="H106" i="2" s="1"/>
  <c r="F107" i="2"/>
  <c r="G107" i="2" s="1"/>
  <c r="H107" i="2" s="1"/>
  <c r="G110" i="2"/>
  <c r="H110" i="2" s="1"/>
  <c r="F112" i="2"/>
  <c r="G112" i="2" s="1"/>
  <c r="H112" i="2" s="1"/>
  <c r="D86" i="2"/>
  <c r="E86" i="2"/>
  <c r="F86" i="2"/>
  <c r="F111" i="2"/>
  <c r="G111" i="2" s="1"/>
  <c r="H111" i="2" s="1"/>
  <c r="F41" i="2"/>
  <c r="F43" i="2" s="1"/>
  <c r="G31" i="2"/>
  <c r="H31" i="2" s="1"/>
  <c r="G42" i="2"/>
  <c r="H42" i="2" s="1"/>
  <c r="F109" i="2"/>
  <c r="G109" i="2" s="1"/>
  <c r="H109" i="2" s="1"/>
  <c r="F53" i="2"/>
  <c r="D108" i="2"/>
  <c r="D99" i="2"/>
  <c r="D96" i="2"/>
  <c r="D93" i="2"/>
  <c r="D78" i="2"/>
  <c r="D66" i="2"/>
  <c r="D60" i="2"/>
  <c r="D53" i="2"/>
  <c r="D23" i="2"/>
  <c r="D19" i="2"/>
  <c r="D13" i="2"/>
  <c r="E108" i="2"/>
  <c r="E99" i="2"/>
  <c r="E96" i="2"/>
  <c r="E93" i="2"/>
  <c r="E78" i="2"/>
  <c r="E66" i="2"/>
  <c r="E60" i="2"/>
  <c r="E53" i="2"/>
  <c r="E23" i="2"/>
  <c r="E19" i="2"/>
  <c r="E13" i="2"/>
  <c r="F108" i="2"/>
  <c r="F99" i="2"/>
  <c r="F96" i="2"/>
  <c r="F78" i="2"/>
  <c r="F66" i="2"/>
  <c r="F60" i="2"/>
  <c r="F19" i="2"/>
  <c r="F13" i="2"/>
  <c r="H22" i="2"/>
  <c r="J22" i="2" s="1"/>
  <c r="G34" i="2"/>
  <c r="H34" i="2" s="1"/>
  <c r="G32" i="2"/>
  <c r="H32" i="2" s="1"/>
  <c r="G29" i="2"/>
  <c r="H29" i="2" s="1"/>
  <c r="G27" i="2"/>
  <c r="H27" i="2" s="1"/>
  <c r="G25" i="2"/>
  <c r="H25" i="2" s="1"/>
  <c r="I2" i="4"/>
  <c r="H17" i="4"/>
  <c r="G92" i="2"/>
  <c r="H92" i="2"/>
  <c r="G90" i="2"/>
  <c r="H90" i="2"/>
  <c r="F93" i="2"/>
  <c r="G88" i="2"/>
  <c r="H88" i="2" s="1"/>
  <c r="G35" i="2"/>
  <c r="H35" i="2" s="1"/>
  <c r="G33" i="2"/>
  <c r="H33" i="2" s="1"/>
  <c r="G30" i="2"/>
  <c r="H30" i="2" s="1"/>
  <c r="G28" i="2"/>
  <c r="H28" i="2" s="1"/>
  <c r="G26" i="2"/>
  <c r="H26" i="2" s="1"/>
  <c r="G24" i="2"/>
  <c r="H24" i="2" s="1"/>
  <c r="F23" i="2"/>
  <c r="J95" i="5"/>
  <c r="L95" i="5" s="1"/>
  <c r="L96" i="5" s="1"/>
  <c r="H60" i="5"/>
  <c r="I60" i="5" s="1"/>
  <c r="H48" i="5"/>
  <c r="H49" i="5" s="1"/>
  <c r="G98" i="5"/>
  <c r="H52" i="5"/>
  <c r="I52" i="5" s="1"/>
  <c r="H91" i="5"/>
  <c r="I91" i="5" s="1"/>
  <c r="I92" i="5" s="1"/>
  <c r="G84" i="5"/>
  <c r="H89" i="5"/>
  <c r="H90" i="5" s="1"/>
  <c r="G59" i="5"/>
  <c r="H75" i="5"/>
  <c r="I75" i="5" s="1"/>
  <c r="G74" i="5"/>
  <c r="H13" i="5"/>
  <c r="I13" i="5"/>
  <c r="I14" i="5" s="1"/>
  <c r="H50" i="5"/>
  <c r="I50" i="5" s="1"/>
  <c r="I51" i="5" s="1"/>
  <c r="G86" i="5"/>
  <c r="G45" i="5"/>
  <c r="H6" i="5"/>
  <c r="H7" i="5" s="1"/>
  <c r="H67" i="5"/>
  <c r="I67" i="5" s="1"/>
  <c r="G66" i="5"/>
  <c r="H15" i="5"/>
  <c r="H43" i="5"/>
  <c r="H45" i="5" s="1"/>
  <c r="H56" i="5"/>
  <c r="H57" i="5" s="1"/>
  <c r="H81" i="5"/>
  <c r="H82" i="5" s="1"/>
  <c r="H99" i="5"/>
  <c r="H100" i="5" s="1"/>
  <c r="G20" i="5"/>
  <c r="G23" i="5"/>
  <c r="H93" i="5"/>
  <c r="I93" i="5" s="1"/>
  <c r="J58" i="5"/>
  <c r="J83" i="5"/>
  <c r="H86" i="5"/>
  <c r="I86" i="5"/>
  <c r="H64" i="5"/>
  <c r="H69" i="5"/>
  <c r="I73" i="5"/>
  <c r="H77" i="5"/>
  <c r="H59" i="5"/>
  <c r="J40" i="5"/>
  <c r="L40" i="5" s="1"/>
  <c r="H84" i="5"/>
  <c r="H54" i="5"/>
  <c r="H62" i="5"/>
  <c r="H71" i="5"/>
  <c r="H79" i="5"/>
  <c r="H87" i="5"/>
  <c r="G12" i="5"/>
  <c r="G36" i="5"/>
  <c r="G42" i="5"/>
  <c r="I46" i="5"/>
  <c r="I47" i="5" s="1"/>
  <c r="H47" i="5"/>
  <c r="G47" i="5"/>
  <c r="I44" i="5"/>
  <c r="J44" i="5" s="1"/>
  <c r="L44" i="5" s="1"/>
  <c r="H39" i="5"/>
  <c r="I37" i="5"/>
  <c r="J29" i="5"/>
  <c r="H31" i="5"/>
  <c r="J30" i="5"/>
  <c r="G32" i="5"/>
  <c r="G28" i="5"/>
  <c r="H17" i="5"/>
  <c r="J8" i="5"/>
  <c r="H9" i="5"/>
  <c r="H12" i="5" s="1"/>
  <c r="I11" i="5"/>
  <c r="J11" i="5" s="1"/>
  <c r="K11" i="5" s="1"/>
  <c r="I88" i="2"/>
  <c r="J88" i="2"/>
  <c r="J26" i="2"/>
  <c r="I26" i="2"/>
  <c r="J28" i="2"/>
  <c r="I28" i="2"/>
  <c r="J30" i="2"/>
  <c r="I30" i="2"/>
  <c r="J33" i="2"/>
  <c r="I33" i="2"/>
  <c r="I35" i="2"/>
  <c r="J35" i="2"/>
  <c r="J46" i="2"/>
  <c r="I46" i="2"/>
  <c r="J48" i="2"/>
  <c r="I48" i="2"/>
  <c r="J50" i="2"/>
  <c r="I50" i="2"/>
  <c r="J52" i="2"/>
  <c r="I52" i="2"/>
  <c r="I90" i="2"/>
  <c r="J90" i="2"/>
  <c r="I92" i="2"/>
  <c r="J92" i="2"/>
  <c r="J102" i="2"/>
  <c r="I102" i="2"/>
  <c r="J104" i="2"/>
  <c r="I104" i="2"/>
  <c r="J106" i="2"/>
  <c r="I106" i="2"/>
  <c r="J25" i="2"/>
  <c r="I25" i="2"/>
  <c r="J27" i="2"/>
  <c r="I27" i="2"/>
  <c r="J29" i="2"/>
  <c r="I29" i="2"/>
  <c r="J32" i="2"/>
  <c r="I32" i="2"/>
  <c r="J34" i="2"/>
  <c r="I34" i="2"/>
  <c r="J45" i="2"/>
  <c r="I45" i="2"/>
  <c r="J47" i="2"/>
  <c r="I47" i="2"/>
  <c r="J49" i="2"/>
  <c r="I49" i="2"/>
  <c r="J51" i="2"/>
  <c r="I51" i="2"/>
  <c r="F113" i="2"/>
  <c r="J101" i="2"/>
  <c r="I101" i="2"/>
  <c r="J103" i="2"/>
  <c r="I103" i="2"/>
  <c r="J105" i="2"/>
  <c r="I105" i="2"/>
  <c r="J107" i="2"/>
  <c r="I107" i="2"/>
  <c r="H53" i="5"/>
  <c r="K10" i="5"/>
  <c r="K95" i="5"/>
  <c r="K96" i="5" s="1"/>
  <c r="J96" i="5"/>
  <c r="I48" i="5"/>
  <c r="I49" i="5" s="1"/>
  <c r="H61" i="5"/>
  <c r="J46" i="5"/>
  <c r="K46" i="5" s="1"/>
  <c r="K47" i="5" s="1"/>
  <c r="H14" i="5"/>
  <c r="I6" i="5"/>
  <c r="I7" i="5" s="1"/>
  <c r="H76" i="5"/>
  <c r="H51" i="5"/>
  <c r="I99" i="5"/>
  <c r="I100" i="5" s="1"/>
  <c r="I56" i="5"/>
  <c r="I57" i="5" s="1"/>
  <c r="I89" i="5"/>
  <c r="J91" i="5"/>
  <c r="J92" i="5"/>
  <c r="H92" i="5"/>
  <c r="J13" i="5"/>
  <c r="K13" i="5" s="1"/>
  <c r="K14" i="5" s="1"/>
  <c r="I43" i="5"/>
  <c r="I45" i="5"/>
  <c r="J50" i="5"/>
  <c r="J51" i="5"/>
  <c r="I15" i="5"/>
  <c r="H16" i="5"/>
  <c r="H94" i="5"/>
  <c r="K40" i="5"/>
  <c r="H68" i="5"/>
  <c r="I81" i="5"/>
  <c r="J81" i="5"/>
  <c r="I39" i="5"/>
  <c r="I42" i="5"/>
  <c r="H42" i="5"/>
  <c r="J85" i="5"/>
  <c r="L85" i="5" s="1"/>
  <c r="L86" i="5" s="1"/>
  <c r="I87" i="5"/>
  <c r="I88" i="5" s="1"/>
  <c r="H88" i="5"/>
  <c r="I71" i="5"/>
  <c r="I72" i="5"/>
  <c r="H72" i="5"/>
  <c r="I54" i="5"/>
  <c r="I55" i="5" s="1"/>
  <c r="H55" i="5"/>
  <c r="I82" i="5"/>
  <c r="H70" i="5"/>
  <c r="I69" i="5"/>
  <c r="I70" i="5" s="1"/>
  <c r="J73" i="5"/>
  <c r="I74" i="5"/>
  <c r="I79" i="5"/>
  <c r="H80" i="5"/>
  <c r="I62" i="5"/>
  <c r="H63" i="5"/>
  <c r="H66" i="5"/>
  <c r="I64" i="5"/>
  <c r="I77" i="5"/>
  <c r="H78" i="5"/>
  <c r="K83" i="5"/>
  <c r="K84" i="5" s="1"/>
  <c r="L83" i="5"/>
  <c r="L84" i="5" s="1"/>
  <c r="J84" i="5"/>
  <c r="K58" i="5"/>
  <c r="K59" i="5"/>
  <c r="L58" i="5"/>
  <c r="L59" i="5"/>
  <c r="J59" i="5"/>
  <c r="K44" i="5"/>
  <c r="L30" i="5"/>
  <c r="K30" i="5"/>
  <c r="L29" i="5"/>
  <c r="K29" i="5"/>
  <c r="H32" i="5"/>
  <c r="I31" i="5"/>
  <c r="I32" i="5"/>
  <c r="K27" i="5"/>
  <c r="L25" i="5"/>
  <c r="K22" i="5"/>
  <c r="I17" i="5"/>
  <c r="H20" i="5"/>
  <c r="L11" i="5"/>
  <c r="K8" i="5"/>
  <c r="L8" i="5"/>
  <c r="I9" i="5"/>
  <c r="I12" i="5" s="1"/>
  <c r="J47" i="5"/>
  <c r="J48" i="5"/>
  <c r="L48" i="5" s="1"/>
  <c r="L49" i="5" s="1"/>
  <c r="L46" i="5"/>
  <c r="L47" i="5" s="1"/>
  <c r="J6" i="5"/>
  <c r="J7" i="5" s="1"/>
  <c r="K50" i="5"/>
  <c r="K51" i="5" s="1"/>
  <c r="K91" i="5"/>
  <c r="K92" i="5" s="1"/>
  <c r="L91" i="5"/>
  <c r="L92" i="5" s="1"/>
  <c r="L13" i="5"/>
  <c r="L14" i="5" s="1"/>
  <c r="J99" i="5"/>
  <c r="J100" i="5"/>
  <c r="L50" i="5"/>
  <c r="L51" i="5"/>
  <c r="I90" i="5"/>
  <c r="J89" i="5"/>
  <c r="J87" i="5"/>
  <c r="J88" i="5"/>
  <c r="J14" i="5"/>
  <c r="J56" i="5"/>
  <c r="J54" i="5"/>
  <c r="K54" i="5" s="1"/>
  <c r="K55" i="5" s="1"/>
  <c r="J43" i="5"/>
  <c r="I16" i="5"/>
  <c r="J15" i="5"/>
  <c r="J39" i="5"/>
  <c r="J86" i="5"/>
  <c r="J69" i="5"/>
  <c r="J70" i="5" s="1"/>
  <c r="K85" i="5"/>
  <c r="K86" i="5" s="1"/>
  <c r="J9" i="5"/>
  <c r="L9" i="5"/>
  <c r="L12" i="5" s="1"/>
  <c r="I78" i="5"/>
  <c r="J77" i="5"/>
  <c r="I80" i="5"/>
  <c r="J79" i="5"/>
  <c r="I63" i="5"/>
  <c r="J62" i="5"/>
  <c r="L73" i="5"/>
  <c r="L74" i="5" s="1"/>
  <c r="K73" i="5"/>
  <c r="K74" i="5" s="1"/>
  <c r="J74" i="5"/>
  <c r="J82" i="5"/>
  <c r="K81" i="5"/>
  <c r="K82" i="5" s="1"/>
  <c r="L81" i="5"/>
  <c r="L82" i="5" s="1"/>
  <c r="J71" i="5"/>
  <c r="J17" i="5"/>
  <c r="L17" i="5" s="1"/>
  <c r="J64" i="5"/>
  <c r="J31" i="5"/>
  <c r="J49" i="5"/>
  <c r="K48" i="5"/>
  <c r="K49" i="5" s="1"/>
  <c r="L54" i="5"/>
  <c r="L55" i="5" s="1"/>
  <c r="K87" i="5"/>
  <c r="K88" i="5" s="1"/>
  <c r="K17" i="5"/>
  <c r="J55" i="5"/>
  <c r="L6" i="5"/>
  <c r="L7" i="5" s="1"/>
  <c r="K6" i="5"/>
  <c r="K7" i="5" s="1"/>
  <c r="K99" i="5"/>
  <c r="K100" i="5" s="1"/>
  <c r="L99" i="5"/>
  <c r="L100" i="5" s="1"/>
  <c r="K56" i="5"/>
  <c r="K57" i="5" s="1"/>
  <c r="L56" i="5"/>
  <c r="L57" i="5" s="1"/>
  <c r="K89" i="5"/>
  <c r="K90" i="5" s="1"/>
  <c r="L89" i="5"/>
  <c r="L90" i="5" s="1"/>
  <c r="J90" i="5"/>
  <c r="L69" i="5"/>
  <c r="L70" i="5" s="1"/>
  <c r="J12" i="5"/>
  <c r="L87" i="5"/>
  <c r="L88" i="5"/>
  <c r="J57" i="5"/>
  <c r="K43" i="5"/>
  <c r="K45" i="5" s="1"/>
  <c r="L43" i="5"/>
  <c r="L45" i="5" s="1"/>
  <c r="J45" i="5"/>
  <c r="L15" i="5"/>
  <c r="L16" i="5" s="1"/>
  <c r="K15" i="5"/>
  <c r="K16" i="5" s="1"/>
  <c r="J16" i="5"/>
  <c r="K39" i="5"/>
  <c r="L39" i="5"/>
  <c r="K69" i="5"/>
  <c r="K70" i="5" s="1"/>
  <c r="K9" i="5"/>
  <c r="K12" i="5"/>
  <c r="L71" i="5"/>
  <c r="L72" i="5"/>
  <c r="K71" i="5"/>
  <c r="K72" i="5"/>
  <c r="J72" i="5"/>
  <c r="J78" i="5"/>
  <c r="K77" i="5"/>
  <c r="K78" i="5"/>
  <c r="L77" i="5"/>
  <c r="L78" i="5"/>
  <c r="K64" i="5"/>
  <c r="L64" i="5"/>
  <c r="L62" i="5"/>
  <c r="L63" i="5" s="1"/>
  <c r="K62" i="5"/>
  <c r="K63" i="5" s="1"/>
  <c r="J63" i="5"/>
  <c r="L79" i="5"/>
  <c r="L80" i="5" s="1"/>
  <c r="J80" i="5"/>
  <c r="K79" i="5"/>
  <c r="K80" i="5" s="1"/>
  <c r="L31" i="5"/>
  <c r="L32" i="5" s="1"/>
  <c r="K31" i="5"/>
  <c r="K32" i="5" s="1"/>
  <c r="J32" i="5"/>
  <c r="I68" i="5" l="1"/>
  <c r="J67" i="5"/>
  <c r="I76" i="5"/>
  <c r="J75" i="5"/>
  <c r="I61" i="5"/>
  <c r="J60" i="5"/>
  <c r="J20" i="2"/>
  <c r="I20" i="2"/>
  <c r="L19" i="5"/>
  <c r="K19" i="5"/>
  <c r="K34" i="5"/>
  <c r="L34" i="5"/>
  <c r="I94" i="5"/>
  <c r="J93" i="5"/>
  <c r="I53" i="5"/>
  <c r="J52" i="5"/>
  <c r="J24" i="2"/>
  <c r="I24" i="2"/>
  <c r="H94" i="2"/>
  <c r="G96" i="2"/>
  <c r="H91" i="2"/>
  <c r="G93" i="2"/>
  <c r="H93" i="2" s="1"/>
  <c r="J93" i="2" s="1"/>
  <c r="H23" i="5"/>
  <c r="I21" i="5"/>
  <c r="H28" i="5"/>
  <c r="I24" i="5"/>
  <c r="J24" i="5" s="1"/>
  <c r="I26" i="5"/>
  <c r="J26" i="5" s="1"/>
  <c r="I33" i="5"/>
  <c r="J33" i="5" s="1"/>
  <c r="H36" i="5"/>
  <c r="I22" i="2"/>
  <c r="E113" i="2"/>
  <c r="C7" i="4"/>
  <c r="D7" i="4" s="1"/>
  <c r="E7" i="4" s="1"/>
  <c r="F7" i="4" s="1"/>
  <c r="C5" i="4"/>
  <c r="D5" i="4" s="1"/>
  <c r="E5" i="4" s="1"/>
  <c r="F5" i="4" s="1"/>
  <c r="C3" i="4"/>
  <c r="D3" i="4" s="1"/>
  <c r="E3" i="4" s="1"/>
  <c r="F3" i="4" s="1"/>
  <c r="D113" i="2"/>
  <c r="J109" i="2"/>
  <c r="I109" i="2"/>
  <c r="J111" i="2"/>
  <c r="I111" i="2"/>
  <c r="I112" i="2"/>
  <c r="J112" i="2"/>
  <c r="J98" i="2"/>
  <c r="I98" i="2"/>
  <c r="I89" i="2"/>
  <c r="J89" i="2"/>
  <c r="I84" i="2"/>
  <c r="J84" i="2"/>
  <c r="H80" i="2"/>
  <c r="G86" i="2"/>
  <c r="I76" i="2"/>
  <c r="J76" i="2"/>
  <c r="J72" i="2"/>
  <c r="I72" i="2"/>
  <c r="H68" i="2"/>
  <c r="G78" i="2"/>
  <c r="J64" i="2"/>
  <c r="I64" i="2"/>
  <c r="I59" i="2"/>
  <c r="J59" i="2"/>
  <c r="J58" i="2"/>
  <c r="I58" i="2"/>
  <c r="J57" i="2"/>
  <c r="I57" i="2"/>
  <c r="I55" i="2"/>
  <c r="J55" i="2"/>
  <c r="H54" i="2"/>
  <c r="G60" i="2"/>
  <c r="J40" i="2"/>
  <c r="I40" i="2"/>
  <c r="I36" i="2"/>
  <c r="J36" i="2"/>
  <c r="H16" i="2"/>
  <c r="G19" i="2"/>
  <c r="I11" i="2"/>
  <c r="J11" i="2"/>
  <c r="I10" i="2"/>
  <c r="J10" i="2"/>
  <c r="I7" i="2"/>
  <c r="J7" i="2"/>
  <c r="I6" i="2"/>
  <c r="J6" i="2"/>
  <c r="D2" i="4"/>
  <c r="C17" i="4"/>
  <c r="I65" i="5"/>
  <c r="I66" i="5" s="1"/>
  <c r="J65" i="5"/>
  <c r="I17" i="4"/>
  <c r="J37" i="5"/>
  <c r="I110" i="2"/>
  <c r="J110" i="2"/>
  <c r="H100" i="2"/>
  <c r="G108" i="2"/>
  <c r="I97" i="2"/>
  <c r="H99" i="2"/>
  <c r="J97" i="2"/>
  <c r="J99" i="2" s="1"/>
  <c r="I95" i="2"/>
  <c r="J95" i="2"/>
  <c r="J91" i="2"/>
  <c r="I91" i="2"/>
  <c r="I85" i="2"/>
  <c r="J85" i="2"/>
  <c r="I83" i="2"/>
  <c r="J83" i="2"/>
  <c r="J82" i="2"/>
  <c r="I82" i="2"/>
  <c r="I81" i="2"/>
  <c r="J81" i="2"/>
  <c r="H86" i="2"/>
  <c r="J79" i="2"/>
  <c r="I79" i="2"/>
  <c r="J77" i="2"/>
  <c r="I77" i="2"/>
  <c r="I75" i="2"/>
  <c r="J75" i="2"/>
  <c r="J74" i="2"/>
  <c r="I74" i="2"/>
  <c r="J73" i="2"/>
  <c r="I73" i="2"/>
  <c r="I71" i="2"/>
  <c r="J71" i="2"/>
  <c r="J70" i="2"/>
  <c r="I70" i="2"/>
  <c r="J69" i="2"/>
  <c r="I69" i="2"/>
  <c r="I67" i="2"/>
  <c r="J67" i="2"/>
  <c r="H78" i="2"/>
  <c r="I65" i="2"/>
  <c r="J65" i="2"/>
  <c r="I63" i="2"/>
  <c r="J63" i="2"/>
  <c r="J62" i="2"/>
  <c r="I62" i="2"/>
  <c r="H61" i="2"/>
  <c r="G66" i="2"/>
  <c r="I56" i="2"/>
  <c r="J56" i="2"/>
  <c r="G53" i="2"/>
  <c r="H53" i="2" s="1"/>
  <c r="H44" i="2"/>
  <c r="I39" i="2"/>
  <c r="J39" i="2"/>
  <c r="J38" i="2"/>
  <c r="I38" i="2"/>
  <c r="J37" i="2"/>
  <c r="I37" i="2"/>
  <c r="G23" i="2"/>
  <c r="H23" i="2" s="1"/>
  <c r="H21" i="2"/>
  <c r="J18" i="2"/>
  <c r="I18" i="2"/>
  <c r="I17" i="2"/>
  <c r="J17" i="2"/>
  <c r="I15" i="2"/>
  <c r="J15" i="2"/>
  <c r="J14" i="2"/>
  <c r="I14" i="2"/>
  <c r="H19" i="2"/>
  <c r="I12" i="2"/>
  <c r="J12" i="2"/>
  <c r="I9" i="2"/>
  <c r="J9" i="2"/>
  <c r="I8" i="2"/>
  <c r="J8" i="2"/>
  <c r="I5" i="2"/>
  <c r="J5" i="2"/>
  <c r="H4" i="2"/>
  <c r="G13" i="2"/>
  <c r="I35" i="5"/>
  <c r="I36" i="5" s="1"/>
  <c r="J35" i="5"/>
  <c r="I97" i="5"/>
  <c r="H98" i="5"/>
  <c r="I18" i="5"/>
  <c r="I20" i="5" s="1"/>
  <c r="J18" i="5"/>
  <c r="G41" i="2"/>
  <c r="H41" i="2" s="1"/>
  <c r="H43" i="2" s="1"/>
  <c r="G99" i="2"/>
  <c r="I87" i="2"/>
  <c r="I93" i="2" s="1"/>
  <c r="J38" i="5"/>
  <c r="J41" i="5"/>
  <c r="L24" i="5" l="1"/>
  <c r="K24" i="5"/>
  <c r="J28" i="5"/>
  <c r="K26" i="5"/>
  <c r="L26" i="5"/>
  <c r="I99" i="2"/>
  <c r="K33" i="5"/>
  <c r="L33" i="5"/>
  <c r="J21" i="5"/>
  <c r="I23" i="5"/>
  <c r="L52" i="5"/>
  <c r="L53" i="5" s="1"/>
  <c r="J53" i="5"/>
  <c r="K52" i="5"/>
  <c r="K53" i="5" s="1"/>
  <c r="L93" i="5"/>
  <c r="L94" i="5" s="1"/>
  <c r="J94" i="5"/>
  <c r="K93" i="5"/>
  <c r="K94" i="5" s="1"/>
  <c r="L60" i="5"/>
  <c r="L61" i="5" s="1"/>
  <c r="K60" i="5"/>
  <c r="K61" i="5" s="1"/>
  <c r="J61" i="5"/>
  <c r="J76" i="5"/>
  <c r="K75" i="5"/>
  <c r="K76" i="5" s="1"/>
  <c r="L75" i="5"/>
  <c r="L76" i="5" s="1"/>
  <c r="L67" i="5"/>
  <c r="L68" i="5" s="1"/>
  <c r="K67" i="5"/>
  <c r="K68" i="5" s="1"/>
  <c r="J68" i="5"/>
  <c r="I28" i="5"/>
  <c r="H96" i="2"/>
  <c r="J94" i="2"/>
  <c r="I94" i="2"/>
  <c r="J23" i="2"/>
  <c r="I23" i="2"/>
  <c r="H66" i="2"/>
  <c r="J61" i="2"/>
  <c r="J66" i="2" s="1"/>
  <c r="I61" i="2"/>
  <c r="I66" i="2" s="1"/>
  <c r="K37" i="5"/>
  <c r="J42" i="5"/>
  <c r="L37" i="5"/>
  <c r="L65" i="5"/>
  <c r="L66" i="5" s="1"/>
  <c r="J66" i="5"/>
  <c r="K65" i="5"/>
  <c r="K66" i="5" s="1"/>
  <c r="G43" i="2"/>
  <c r="G113" i="2" s="1"/>
  <c r="J43" i="2"/>
  <c r="L38" i="5"/>
  <c r="K38" i="5"/>
  <c r="K18" i="5"/>
  <c r="K20" i="5" s="1"/>
  <c r="L18" i="5"/>
  <c r="L20" i="5" s="1"/>
  <c r="J20" i="5"/>
  <c r="K35" i="5"/>
  <c r="K36" i="5" s="1"/>
  <c r="L35" i="5"/>
  <c r="L36" i="5" s="1"/>
  <c r="J36" i="5"/>
  <c r="L41" i="5"/>
  <c r="K41" i="5"/>
  <c r="I98" i="5"/>
  <c r="J97" i="5"/>
  <c r="I4" i="2"/>
  <c r="J4" i="2"/>
  <c r="H13" i="2"/>
  <c r="J21" i="2"/>
  <c r="I21" i="2"/>
  <c r="I44" i="2"/>
  <c r="I53" i="2" s="1"/>
  <c r="J44" i="2"/>
  <c r="J53" i="2" s="1"/>
  <c r="J100" i="2"/>
  <c r="J108" i="2" s="1"/>
  <c r="I100" i="2"/>
  <c r="I108" i="2" s="1"/>
  <c r="H108" i="2"/>
  <c r="D17" i="4"/>
  <c r="E2" i="4"/>
  <c r="J16" i="2"/>
  <c r="J19" i="2" s="1"/>
  <c r="I16" i="2"/>
  <c r="H60" i="2"/>
  <c r="I54" i="2"/>
  <c r="I60" i="2" s="1"/>
  <c r="J54" i="2"/>
  <c r="J60" i="2" s="1"/>
  <c r="I68" i="2"/>
  <c r="J68" i="2"/>
  <c r="J78" i="2" s="1"/>
  <c r="J80" i="2"/>
  <c r="I80" i="2"/>
  <c r="I86" i="2" s="1"/>
  <c r="I19" i="2"/>
  <c r="I78" i="2"/>
  <c r="J86" i="2"/>
  <c r="I43" i="2"/>
  <c r="K28" i="5" l="1"/>
  <c r="J96" i="2"/>
  <c r="I96" i="2"/>
  <c r="L21" i="5"/>
  <c r="L23" i="5" s="1"/>
  <c r="K21" i="5"/>
  <c r="K23" i="5" s="1"/>
  <c r="J23" i="5"/>
  <c r="L28" i="5"/>
  <c r="F2" i="4"/>
  <c r="F17" i="4" s="1"/>
  <c r="E17" i="4"/>
  <c r="J98" i="5"/>
  <c r="L97" i="5"/>
  <c r="L98" i="5" s="1"/>
  <c r="K97" i="5"/>
  <c r="K98" i="5" s="1"/>
  <c r="H113" i="2"/>
  <c r="J13" i="2"/>
  <c r="J113" i="2" s="1"/>
  <c r="I13" i="2"/>
  <c r="I113" i="2" s="1"/>
  <c r="L42" i="5"/>
  <c r="K42" i="5"/>
</calcChain>
</file>

<file path=xl/sharedStrings.xml><?xml version="1.0" encoding="utf-8"?>
<sst xmlns="http://schemas.openxmlformats.org/spreadsheetml/2006/main" count="521" uniqueCount="212">
  <si>
    <t>Darbų trukmė val.</t>
  </si>
  <si>
    <t xml:space="preserve"> </t>
  </si>
  <si>
    <t>Savivaldybė</t>
  </si>
  <si>
    <t>Įstaiga</t>
  </si>
  <si>
    <t>Darbininkų sk.</t>
  </si>
  <si>
    <t>Darbo užmokestis</t>
  </si>
  <si>
    <t>Išlaidos, kurias dengia</t>
  </si>
  <si>
    <t>Darbo birža</t>
  </si>
  <si>
    <t>SODRA 30%</t>
  </si>
  <si>
    <t>Darbų pavadinimas</t>
  </si>
  <si>
    <t>Ketvirtis</t>
  </si>
  <si>
    <t>Darbų trukmė mėn.</t>
  </si>
  <si>
    <t>Iš viso darbo užmokestis su SODRA</t>
  </si>
  <si>
    <t xml:space="preserve">Malkų ruošimas soc. remtiniems asmenims </t>
  </si>
  <si>
    <t>Kazliškio seniūnija</t>
  </si>
  <si>
    <t>"</t>
  </si>
  <si>
    <t>Kapinių tvarkymo darbai</t>
  </si>
  <si>
    <t>Kultūros namų remontas</t>
  </si>
  <si>
    <t>III</t>
  </si>
  <si>
    <t>IV</t>
  </si>
  <si>
    <t>Iš viso</t>
  </si>
  <si>
    <t xml:space="preserve">Kamajų seniūnija </t>
  </si>
  <si>
    <t>I-IV</t>
  </si>
  <si>
    <t>Aukštakalnių kultūros namų remontas</t>
  </si>
  <si>
    <t>Kalvių kultūros namų remontas</t>
  </si>
  <si>
    <t>Seniūnijos pastato stogo remontas</t>
  </si>
  <si>
    <t>Kriaunų seniūnija</t>
  </si>
  <si>
    <t>II</t>
  </si>
  <si>
    <t>III-IV</t>
  </si>
  <si>
    <t>Rokiškio m. seniūnija</t>
  </si>
  <si>
    <t>Autobusų stotelių valymas</t>
  </si>
  <si>
    <t xml:space="preserve">" </t>
  </si>
  <si>
    <t>Senūjų kapinių (žydų, vokiečių, rezidencijos aukų, tremtinių koplyčios, sentikių)</t>
  </si>
  <si>
    <t>II-IV</t>
  </si>
  <si>
    <t>Žaliūjų vejų priežiūra</t>
  </si>
  <si>
    <t>II-III</t>
  </si>
  <si>
    <t>Šaligatvių remontas</t>
  </si>
  <si>
    <t>Šaligatvių ir gatvių valymas, šiukšlių pakrovimas</t>
  </si>
  <si>
    <t>Parkų tvarkymas</t>
  </si>
  <si>
    <t>Paplūdimio priežiūros ir apsaugos paslaugos</t>
  </si>
  <si>
    <t>Sporto aikštelių prie gyvenamųjų namų atstatymas, kiemo inventoriaus ir statinių remontas</t>
  </si>
  <si>
    <t>Malkų ruoša socialiai remtiniems asmenims</t>
  </si>
  <si>
    <t>Lietaus kanalizacijos eksploatacijos darbai (šulinių valymas, nuvedamųjų griovių šienavimas)</t>
  </si>
  <si>
    <t>Nepriklausomybės a. tvarkymo darbai</t>
  </si>
  <si>
    <t>Miesto želdinimo darbai, gėlynų priežiūra</t>
  </si>
  <si>
    <t>Viešųjų darbų meistro paslaugos</t>
  </si>
  <si>
    <t>Miško kirtimas, vejų šienavimas (priedas 30%)</t>
  </si>
  <si>
    <t>Rokiškio k. seniūnija</t>
  </si>
  <si>
    <t>Kavoliškio parko bei šaligatvių atstatymo darbai</t>
  </si>
  <si>
    <t>Serapiniškio žydų kapinių priežiūros darbai</t>
  </si>
  <si>
    <t>Pagrindinių kelių kelkraščių sutvarkymas</t>
  </si>
  <si>
    <t>Seniūnijos gerbūvio darbai (gatvių, šaligatvių priežiūra, šiukšlių išvežimas, ežero pakrantės, maudyklės tvarkymas, žaliūjų vejų ir parkų priežiūra)</t>
  </si>
  <si>
    <t>Jūžintų seniūnija</t>
  </si>
  <si>
    <t>Laibgalių kultūros namų remontas</t>
  </si>
  <si>
    <t>Kuro paruošimas seniūnijos įstaigoms</t>
  </si>
  <si>
    <t>Krūmų kirtimas pakelėse</t>
  </si>
  <si>
    <t>Medžių apgenėjimas, supūvusių pašalinimas</t>
  </si>
  <si>
    <t>Seniūnijos garažo ir kuro sandėlio rekonstrukcija</t>
  </si>
  <si>
    <t>Panemunėlio seniūnija</t>
  </si>
  <si>
    <t>Miesto gatvių, šaligatvių priežiūra</t>
  </si>
  <si>
    <t>Obelių seniūnija</t>
  </si>
  <si>
    <t>Teritorijų priežiūra prie seniūnijos pastato, MLC, muziejaus</t>
  </si>
  <si>
    <t>Kiti komunaliniai darbai: viešojo tualeto, turgavietės, poilsiavietės, vaikų žaidimo aikštelių priežiūra ir remonto darbai, medžių pjovimas kapinėse ir kitose viešose vietose, savavališkų šiukšlynų valymas</t>
  </si>
  <si>
    <t>Malkų ruošimas seniūnijos įstaigoms</t>
  </si>
  <si>
    <t>Pakriaunių kultūros namų remontas</t>
  </si>
  <si>
    <t>Pandėlio seniūnija</t>
  </si>
  <si>
    <t>Juodupės seniūnija</t>
  </si>
  <si>
    <t>Onuškio dvaro ir parko tvarkymas</t>
  </si>
  <si>
    <t>Ilzenbergo dvaro ir parko tvarkymas</t>
  </si>
  <si>
    <t>Parko priežiūra</t>
  </si>
  <si>
    <t>Rokiškio krašto muziejus</t>
  </si>
  <si>
    <t>Kazliškio pirties remontas</t>
  </si>
  <si>
    <t>Teritorijos valymo darbai</t>
  </si>
  <si>
    <t>Ūkio tarnyba</t>
  </si>
  <si>
    <t>IŠ VISO</t>
  </si>
  <si>
    <t>Savivaldybės įstaigos</t>
  </si>
  <si>
    <t xml:space="preserve">*skaičiuota pagal minimalų darbo užmokestį - 430 Lt. </t>
  </si>
  <si>
    <t>Viešųjų darbų planas 2000 metams</t>
  </si>
  <si>
    <t>Seniūnijos aplinkos tvarkymo darbai (gatvių šlavimas, žalių vejų pjovimas, šiukšlių tvarkymas)</t>
  </si>
  <si>
    <t>I - IV</t>
  </si>
  <si>
    <t>II - III</t>
  </si>
  <si>
    <t>Malkų pjovimas, skaldymas, sandėliavimas</t>
  </si>
  <si>
    <t>Skaistės ežero paplūdimio tvarkymo darbai</t>
  </si>
  <si>
    <t>Seniūnijos administracinio pastato remonto darbai</t>
  </si>
  <si>
    <t>Kapinių tvarkymo ir tvorų remonto darbai</t>
  </si>
  <si>
    <t xml:space="preserve">Malkų ruošimas </t>
  </si>
  <si>
    <t>Neveikiančių kapinių tvarkymas</t>
  </si>
  <si>
    <t>Miesto tvarkymo darbai: sniego valymas nuo šaligatvių ir barstymas</t>
  </si>
  <si>
    <t>Dykviečių tvarkymas</t>
  </si>
  <si>
    <t>Pastatų remonto darbai</t>
  </si>
  <si>
    <t>Apsauginių tvorų dažymas (tvenkinių, gatvių)</t>
  </si>
  <si>
    <t>Viešųjų darbų meistro priedas</t>
  </si>
  <si>
    <t>Kavoliškio gyv. tvenkinio sutvarkymo darbai</t>
  </si>
  <si>
    <t>Kavoliškio anglinės katilinės katilų demontavimas</t>
  </si>
  <si>
    <t>Poilsiavietės prie Vyžuonos aikštelės apsauga</t>
  </si>
  <si>
    <t xml:space="preserve">Poilsiavietės prie Bajorų ežero sutvarkymas </t>
  </si>
  <si>
    <t>Kapinių priežiūros darbai</t>
  </si>
  <si>
    <t>Laibgalių pagr. ir Jūžintų vid. mokykloms malkų paruošimas</t>
  </si>
  <si>
    <t>Seniūnijos aplinkotvarkos darbai (šiukšlių išvežimas, medžių genėjimas, šienavimas ir kita)</t>
  </si>
  <si>
    <t>Veikiančių ir neveikiančių kapinių tvarkymas</t>
  </si>
  <si>
    <t>Obelių kapinių, žydų kapinių priežiūra</t>
  </si>
  <si>
    <t>Miesto parko tverkymo darbai, Ramintos, Zaukos Šv. Jono koplytstulpių tvarkymo darbai, senųjų seniūnijos kapinių priežiūros darbai</t>
  </si>
  <si>
    <t>Gediškių kultūros namų, med. punkto, bibliotekos remontas</t>
  </si>
  <si>
    <t>Obelių miesto kapinių medžių nupjovimas</t>
  </si>
  <si>
    <t>Obelių miesto šaligatvių remontas</t>
  </si>
  <si>
    <t>Obelių miesto visuomeniniųkapinių praplėtimo darbai</t>
  </si>
  <si>
    <t>Prekystalių Pandėlio miesto turgelyje pastatymas ir esamų remontas</t>
  </si>
  <si>
    <t>Seniūnijos aplinkotvarkos darbai (gatvių, šaligatvių priežiūra, šiukšlių išvežimas, malkų ruoša,savartyno tvarkymas, kapinių priežiūra, žaliūjų vejų ir parkų priežiūra, pirties remontas, malkinės statyba, šaligatvių tvarkymas)</t>
  </si>
  <si>
    <t>Pandėlio miesto pirties remontas</t>
  </si>
  <si>
    <t>Malkinės statyba (seniūnijos administracinio pastato katilinei)</t>
  </si>
  <si>
    <t>Pastato, esančio Lailūnų kaime, remontas, įrengiant jame patalpas med. punktui ir bibliotekai)</t>
  </si>
  <si>
    <t>Juodupės gyvenvietės šaligatvių tvarkymas</t>
  </si>
  <si>
    <t>Juodupės paplūdymių tvarkymas</t>
  </si>
  <si>
    <t>Onuškio, Lukštų ir Maineivų kultūros namų remontas</t>
  </si>
  <si>
    <t>Kapinių priežiūros ir tvarkymo darbai</t>
  </si>
  <si>
    <t xml:space="preserve">Metalinių ir medinių tvorų, vartų remontas </t>
  </si>
  <si>
    <t>Šiukšlių išvežimas</t>
  </si>
  <si>
    <t>I</t>
  </si>
  <si>
    <t>Aplinkos tvarkymas, garažo remontas</t>
  </si>
  <si>
    <t>Maudyklės tvarkymas, muziejaus stogo remontas</t>
  </si>
  <si>
    <t>"Senamiesčio" vid. m-klos pastato stogo remontas</t>
  </si>
  <si>
    <t>Švietimo tarnyba</t>
  </si>
  <si>
    <t>Mokyklos darželio "Ąžuoliuko" pastato stogo remontas</t>
  </si>
  <si>
    <t>Suvainiškio pagrindinės m-klos pastato stogo remontas</t>
  </si>
  <si>
    <t>Panemunio pagrindinės m-klos pastato stogo remontas</t>
  </si>
  <si>
    <t>"Romuvos" vid. m-klos patalpų dažymas</t>
  </si>
  <si>
    <t>J. Tumo-Vaižganto vid. m-klos patalpų dažymas</t>
  </si>
  <si>
    <t>J. Tubelio gimnazijos pastato stogo remontas</t>
  </si>
  <si>
    <t>Juodupės gimnazijos pastato stogo remontas</t>
  </si>
  <si>
    <t>Sniego valymas, gatvių barstymas, gatvių valymas, žolės pjovimas</t>
  </si>
  <si>
    <t>Savivaldy-bės teatras</t>
  </si>
  <si>
    <t>Tinkuotojo dažytojo, statybininko paslaugos</t>
  </si>
  <si>
    <t>Individualios priežiūros darbuotojų paslaugos</t>
  </si>
  <si>
    <t>Soc. param. ir darb. tarnyba</t>
  </si>
  <si>
    <t>Vyr. specialistas darbo klausimams ir darbų saugai</t>
  </si>
  <si>
    <t>K. Zibolis</t>
  </si>
  <si>
    <t>I-II</t>
  </si>
  <si>
    <t>Seniūnija</t>
  </si>
  <si>
    <t>%</t>
  </si>
  <si>
    <t>darbo men</t>
  </si>
  <si>
    <t>zm. 12men.</t>
  </si>
  <si>
    <t>Iš vieš. darbų eilutės</t>
  </si>
  <si>
    <t xml:space="preserve">Kazliškis </t>
  </si>
  <si>
    <t>Kamajai</t>
  </si>
  <si>
    <t>Kriaunos</t>
  </si>
  <si>
    <t>Rokišk. K.</t>
  </si>
  <si>
    <t>Jūžintai</t>
  </si>
  <si>
    <t>Panemunėlis</t>
  </si>
  <si>
    <t>Pandėlys</t>
  </si>
  <si>
    <t>Juodupė</t>
  </si>
  <si>
    <t>Obeliai</t>
  </si>
  <si>
    <t>Rokiškio m.</t>
  </si>
  <si>
    <t>Krašto muziejus</t>
  </si>
  <si>
    <t>Teatras</t>
  </si>
  <si>
    <t>Soc. Param. Tarnyba</t>
  </si>
  <si>
    <t>Prašyta suma</t>
  </si>
  <si>
    <t>Tenkanti suma</t>
  </si>
  <si>
    <t>Skirti pinigai</t>
  </si>
  <si>
    <t>Darbų  pavadinimas</t>
  </si>
  <si>
    <t>Socialinės bei visuomeninės paskirties objektų rekonstrukcijos ir smulkaus remonto pagalbiniai darbai</t>
  </si>
  <si>
    <t>Orientacinis darbininkų sk.</t>
  </si>
  <si>
    <t>Rokiškio kaimiškoji seniūnija</t>
  </si>
  <si>
    <t>Rokiškio miesto seniūnija</t>
  </si>
  <si>
    <t>Sodra 30,98 proc.</t>
  </si>
  <si>
    <t xml:space="preserve">Iš viso </t>
  </si>
  <si>
    <t>AB "Rokiškio komunalininkas"</t>
  </si>
  <si>
    <t>IŠ VISO:</t>
  </si>
  <si>
    <t>Darbus vykdanti įstaiga</t>
  </si>
  <si>
    <t>Darbų vykdymo laikas</t>
  </si>
  <si>
    <t>VĮ Rokiškio miškų urėdija</t>
  </si>
  <si>
    <t>Pagalbiniai maisto paruošimo, patalpų bei aplinkos tvarkymo darbai socialinės bei visuomeninės paskirties įmonėse, įstaigose bei organizacijose</t>
  </si>
  <si>
    <t>Miškų ūkio darbai</t>
  </si>
  <si>
    <t>balandžio-gruodžio mėn.</t>
  </si>
  <si>
    <t>Nr.</t>
  </si>
  <si>
    <t>viso:</t>
  </si>
  <si>
    <t>Kompensac. už nepanaud. atostogas</t>
  </si>
  <si>
    <t>Upių, ežerų, kitų vandens telkinių, paplūdimių valymo, pakrančių tvirtinimo ir priežiūros darbai</t>
  </si>
  <si>
    <t>Kamajų seniūnija</t>
  </si>
  <si>
    <t>Rokiškio rajono savivaldybės administracija</t>
  </si>
  <si>
    <t>Rokiškio kultūros centras</t>
  </si>
  <si>
    <t>Rokiškio darželis-mokykla "Ąžuoliukas"</t>
  </si>
  <si>
    <t>Rokiškio rajono Pandėlio pradinė mokykla</t>
  </si>
  <si>
    <t>Rokiškio rajono Pandėlio gimnazija</t>
  </si>
  <si>
    <t>Rokiškio rajono Panemunėlio pagrindinė mokykla</t>
  </si>
  <si>
    <t xml:space="preserve"> Kamajų Antano Strazdo gimnazija</t>
  </si>
  <si>
    <t>Obelių gimnazija</t>
  </si>
  <si>
    <t>Rokiškio rajono Kriaunų pagrindinė mokykla</t>
  </si>
  <si>
    <t>Rokiškio Rudolfo Lymano muzikos mokykla</t>
  </si>
  <si>
    <t>Rokiškio rajono savivaldybės kūno kultūros ir sporto centras</t>
  </si>
  <si>
    <t>Rokiškio socialinės paramos centras</t>
  </si>
  <si>
    <t>Rokiškio rajono Panemunėlio universalus daugiafunkcis centras</t>
  </si>
  <si>
    <t>VšĮ Rokiškio jaunimo centras</t>
  </si>
  <si>
    <t>Obelių vaikų globos namai</t>
  </si>
  <si>
    <t xml:space="preserve">Miesto, rajono ir gyvenviečių gatvių, kelių, pakelių bei teritorijų tvarkymo, apželdinimo ir želdinių priežiūros darbai </t>
  </si>
  <si>
    <t>Istorijos ir kultūros paveldo, muziejų, kapinių, parkų, kitų saugomų bei turinčių išliekamąją vertę objektų, knygų fondų ir archyvų tvarkymo pagalbiniai darbai</t>
  </si>
  <si>
    <t xml:space="preserve">Miestų, rajonų ir gyvenviečių gatvių, kelių, pakelių bei teritorijų tvarkymo, apželdinimo ir želdinių priežiūros darbai </t>
  </si>
  <si>
    <t>Socialinės bei visuomeninės paskirties objektų rekonstrukcijos ir  remonto pagalbiniai darbai</t>
  </si>
  <si>
    <t>Rokiškio rajono Jūžintų Juozo Otto Širvydo vidurinė mokykla</t>
  </si>
  <si>
    <t>VšĮ Šalpa - labdara</t>
  </si>
  <si>
    <t>Skemų socialinės globos namai</t>
  </si>
  <si>
    <t>UAB "Rokiškio autobusų parkas"</t>
  </si>
  <si>
    <t>Rokiškio Juozo Tumo - Vaižganto gimnazija</t>
  </si>
  <si>
    <t>Rokiškio šv. Apaštalo evangelisto Mato parapijos senelių globos namai</t>
  </si>
  <si>
    <t>Rokiškio turizmo ir tradicinių amatų informacijos ir koordinavimo centras</t>
  </si>
  <si>
    <t>Bendruomenė "Velykalnis"</t>
  </si>
  <si>
    <t>SUMA:</t>
  </si>
  <si>
    <t>Išlaidos, kurias dengia Darbo birža</t>
  </si>
  <si>
    <t>Išlaidos, kurias dengia Savivaldybė</t>
  </si>
  <si>
    <t>Rokiškio lopšelis - darželis "Varpelis"</t>
  </si>
  <si>
    <t>VĮ "Panevėžio regiono keliai", Rokiškio kelių tarnyba</t>
  </si>
  <si>
    <t>Rokiškio rajono savivaldybės administracijos direktoriaus 2014 m. kovo 26 d. įsakymo Nr. AV-251 priedas</t>
  </si>
  <si>
    <t xml:space="preserve">ROKIŠKIO RAJONO 2014 METŲ BALANDŽIO–GRUODŽIO MĖNESIŲ VIEŠŲJŲ DARBŲ PROGRAMA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</si>
</sst>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0"/>
      <name val="Times New Roman Baltic"/>
      <family val="1"/>
      <charset val="186"/>
    </font>
    <font>
      <b/>
      <sz val="18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 Baltic"/>
      <charset val="186"/>
    </font>
    <font>
      <b/>
      <sz val="9"/>
      <name val="Times New Roman Baltic"/>
      <charset val="186"/>
    </font>
    <font>
      <b/>
      <i/>
      <sz val="10"/>
      <name val="Times New Roman Baltic"/>
      <charset val="186"/>
    </font>
    <font>
      <sz val="10"/>
      <name val="Times New Roman Baltic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/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2" fillId="0" borderId="0" xfId="0" applyFont="1"/>
    <xf numFmtId="0" fontId="0" fillId="0" borderId="6" xfId="0" applyBorder="1"/>
    <xf numFmtId="0" fontId="0" fillId="0" borderId="7" xfId="0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/>
    <xf numFmtId="2" fontId="0" fillId="0" borderId="8" xfId="0" applyNumberFormat="1" applyBorder="1"/>
    <xf numFmtId="164" fontId="0" fillId="0" borderId="8" xfId="0" applyNumberFormat="1" applyBorder="1"/>
    <xf numFmtId="0" fontId="2" fillId="0" borderId="2" xfId="0" applyFont="1" applyBorder="1"/>
    <xf numFmtId="0" fontId="2" fillId="0" borderId="3" xfId="0" applyFont="1" applyBorder="1"/>
    <xf numFmtId="2" fontId="2" fillId="0" borderId="3" xfId="0" applyNumberFormat="1" applyFont="1" applyBorder="1"/>
    <xf numFmtId="164" fontId="2" fillId="0" borderId="3" xfId="0" applyNumberFormat="1" applyFont="1" applyBorder="1"/>
    <xf numFmtId="0" fontId="2" fillId="0" borderId="9" xfId="0" applyFont="1" applyBorder="1"/>
    <xf numFmtId="2" fontId="5" fillId="2" borderId="1" xfId="0" applyNumberFormat="1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left" vertical="center" wrapText="1"/>
    </xf>
    <xf numFmtId="2" fontId="5" fillId="2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left" vertical="center" wrapText="1"/>
    </xf>
    <xf numFmtId="2" fontId="8" fillId="2" borderId="16" xfId="0" applyNumberFormat="1" applyFont="1" applyFill="1" applyBorder="1" applyAlignment="1">
      <alignment horizontal="left" vertical="center" wrapText="1"/>
    </xf>
    <xf numFmtId="2" fontId="5" fillId="2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2" fontId="5" fillId="2" borderId="18" xfId="0" applyNumberFormat="1" applyFont="1" applyFill="1" applyBorder="1" applyAlignment="1">
      <alignment horizontal="center" wrapText="1"/>
    </xf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2" fontId="12" fillId="0" borderId="0" xfId="0" applyNumberFormat="1" applyFont="1" applyFill="1" applyBorder="1"/>
    <xf numFmtId="2" fontId="10" fillId="3" borderId="14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right" wrapText="1"/>
    </xf>
    <xf numFmtId="0" fontId="10" fillId="0" borderId="22" xfId="0" applyFont="1" applyBorder="1" applyAlignment="1">
      <alignment horizontal="right"/>
    </xf>
    <xf numFmtId="0" fontId="0" fillId="4" borderId="23" xfId="0" applyFill="1" applyBorder="1"/>
    <xf numFmtId="0" fontId="0" fillId="4" borderId="24" xfId="0" applyFill="1" applyBorder="1" applyAlignment="1">
      <alignment wrapText="1"/>
    </xf>
    <xf numFmtId="0" fontId="0" fillId="4" borderId="24" xfId="0" applyFill="1" applyBorder="1"/>
    <xf numFmtId="2" fontId="12" fillId="4" borderId="3" xfId="0" applyNumberFormat="1" applyFont="1" applyFill="1" applyBorder="1"/>
    <xf numFmtId="2" fontId="12" fillId="4" borderId="9" xfId="0" applyNumberFormat="1" applyFont="1" applyFill="1" applyBorder="1"/>
    <xf numFmtId="0" fontId="12" fillId="4" borderId="2" xfId="0" applyFont="1" applyFill="1" applyBorder="1"/>
    <xf numFmtId="0" fontId="12" fillId="4" borderId="24" xfId="0" applyFont="1" applyFill="1" applyBorder="1" applyAlignment="1">
      <alignment horizontal="right"/>
    </xf>
    <xf numFmtId="0" fontId="10" fillId="0" borderId="25" xfId="0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3" borderId="25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12" fillId="5" borderId="27" xfId="0" applyFont="1" applyFill="1" applyBorder="1"/>
    <xf numFmtId="0" fontId="0" fillId="0" borderId="28" xfId="0" applyBorder="1"/>
    <xf numFmtId="0" fontId="0" fillId="0" borderId="29" xfId="0" applyBorder="1" applyAlignment="1">
      <alignment wrapText="1"/>
    </xf>
    <xf numFmtId="0" fontId="0" fillId="0" borderId="29" xfId="0" applyBorder="1"/>
    <xf numFmtId="0" fontId="12" fillId="5" borderId="29" xfId="0" applyFont="1" applyFill="1" applyBorder="1"/>
    <xf numFmtId="0" fontId="12" fillId="5" borderId="13" xfId="0" applyFont="1" applyFill="1" applyBorder="1"/>
    <xf numFmtId="2" fontId="12" fillId="5" borderId="13" xfId="0" applyNumberFormat="1" applyFont="1" applyFill="1" applyBorder="1"/>
    <xf numFmtId="2" fontId="12" fillId="5" borderId="27" xfId="0" applyNumberFormat="1" applyFont="1" applyFill="1" applyBorder="1"/>
    <xf numFmtId="0" fontId="12" fillId="4" borderId="3" xfId="0" applyFont="1" applyFill="1" applyBorder="1"/>
    <xf numFmtId="2" fontId="7" fillId="2" borderId="25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2" fontId="8" fillId="2" borderId="30" xfId="0" applyNumberFormat="1" applyFont="1" applyFill="1" applyBorder="1" applyAlignment="1">
      <alignment horizontal="center" vertical="center" wrapText="1"/>
    </xf>
    <xf numFmtId="2" fontId="8" fillId="2" borderId="3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34" xfId="0" applyNumberFormat="1" applyBorder="1" applyAlignment="1">
      <alignment horizontal="left" vertical="center" wrapText="1"/>
    </xf>
    <xf numFmtId="2" fontId="0" fillId="0" borderId="34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32" xfId="0" applyBorder="1" applyAlignment="1"/>
    <xf numFmtId="0" fontId="0" fillId="0" borderId="33" xfId="0" applyBorder="1" applyAlignment="1"/>
    <xf numFmtId="0" fontId="11" fillId="0" borderId="1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7" xfId="0" applyBorder="1" applyAlignment="1"/>
    <xf numFmtId="0" fontId="10" fillId="0" borderId="13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35" xfId="0" applyBorder="1" applyAlignment="1"/>
    <xf numFmtId="0" fontId="0" fillId="0" borderId="36" xfId="0" applyBorder="1" applyAlignment="1"/>
    <xf numFmtId="0" fontId="0" fillId="0" borderId="28" xfId="0" applyBorder="1" applyAlignment="1"/>
    <xf numFmtId="0" fontId="11" fillId="0" borderId="32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2" fontId="7" fillId="2" borderId="37" xfId="0" applyNumberFormat="1" applyFont="1" applyFill="1" applyBorder="1" applyAlignment="1">
      <alignment horizontal="center" vertical="center" wrapText="1"/>
    </xf>
    <xf numFmtId="2" fontId="7" fillId="2" borderId="38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Procentai" xfId="1" builtinId="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84"/>
  <sheetViews>
    <sheetView topLeftCell="A17" zoomScaleNormal="100" workbookViewId="0">
      <selection activeCell="K71" sqref="K71"/>
    </sheetView>
  </sheetViews>
  <sheetFormatPr defaultColWidth="8.1640625" defaultRowHeight="12.75" x14ac:dyDescent="0.2"/>
  <cols>
    <col min="1" max="1" width="39.33203125" style="22" customWidth="1"/>
    <col min="2" max="2" width="12.1640625" style="2" customWidth="1"/>
    <col min="3" max="3" width="6.1640625" style="2" customWidth="1"/>
    <col min="4" max="5" width="8.1640625" style="2" customWidth="1"/>
    <col min="6" max="6" width="10.83203125" style="2" customWidth="1"/>
    <col min="7" max="7" width="11.33203125" style="2" customWidth="1"/>
    <col min="8" max="8" width="14.1640625" style="2" customWidth="1"/>
    <col min="9" max="9" width="16" style="2" customWidth="1"/>
    <col min="10" max="10" width="16.83203125" style="2" customWidth="1"/>
    <col min="11" max="11" width="16.5" style="2" customWidth="1"/>
    <col min="12" max="16384" width="8.1640625" style="2"/>
  </cols>
  <sheetData>
    <row r="1" spans="1:10" ht="22.5" x14ac:dyDescent="0.2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">
      <c r="A2" s="115" t="s">
        <v>9</v>
      </c>
      <c r="B2" s="116" t="s">
        <v>3</v>
      </c>
      <c r="C2" s="117" t="s">
        <v>10</v>
      </c>
      <c r="D2" s="117" t="s">
        <v>11</v>
      </c>
      <c r="E2" s="117" t="s">
        <v>4</v>
      </c>
      <c r="F2" s="115" t="s">
        <v>5</v>
      </c>
      <c r="G2" s="115" t="s">
        <v>8</v>
      </c>
      <c r="H2" s="115" t="s">
        <v>12</v>
      </c>
      <c r="I2" s="118" t="s">
        <v>6</v>
      </c>
      <c r="J2" s="118"/>
    </row>
    <row r="3" spans="1:10" ht="25.5" x14ac:dyDescent="0.2">
      <c r="A3" s="115"/>
      <c r="B3" s="116"/>
      <c r="C3" s="117"/>
      <c r="D3" s="117"/>
      <c r="E3" s="117"/>
      <c r="F3" s="115"/>
      <c r="G3" s="115"/>
      <c r="H3" s="115"/>
      <c r="I3" s="3" t="s">
        <v>75</v>
      </c>
      <c r="J3" s="3" t="s">
        <v>7</v>
      </c>
    </row>
    <row r="4" spans="1:10" ht="38.25" x14ac:dyDescent="0.2">
      <c r="A4" s="3" t="s">
        <v>78</v>
      </c>
      <c r="B4" s="3" t="s">
        <v>14</v>
      </c>
      <c r="C4" s="3" t="s">
        <v>79</v>
      </c>
      <c r="D4" s="3">
        <v>8</v>
      </c>
      <c r="E4" s="3">
        <v>2</v>
      </c>
      <c r="F4" s="3">
        <f t="shared" ref="F4:F12" si="0">D4 * E4 * 430</f>
        <v>6880</v>
      </c>
      <c r="G4" s="5">
        <f xml:space="preserve"> F4 * 31 / 100</f>
        <v>2132.8000000000002</v>
      </c>
      <c r="H4" s="3">
        <f t="shared" ref="H4:H12" si="1">F4 + G4</f>
        <v>9012.7999999999993</v>
      </c>
      <c r="I4" s="3">
        <f t="shared" ref="I4:I18" si="2">H4/2</f>
        <v>4506.3999999999996</v>
      </c>
      <c r="J4" s="3">
        <f>H4/2</f>
        <v>4506.3999999999996</v>
      </c>
    </row>
    <row r="5" spans="1:10" x14ac:dyDescent="0.2">
      <c r="A5" s="4" t="s">
        <v>71</v>
      </c>
      <c r="B5" s="4" t="s">
        <v>15</v>
      </c>
      <c r="C5" s="4" t="s">
        <v>80</v>
      </c>
      <c r="D5" s="4">
        <v>2</v>
      </c>
      <c r="E5" s="4">
        <v>2</v>
      </c>
      <c r="F5" s="3">
        <f t="shared" si="0"/>
        <v>1720</v>
      </c>
      <c r="G5" s="5">
        <f t="shared" ref="G5:G12" si="3" xml:space="preserve"> F5 * 31 / 100</f>
        <v>533.20000000000005</v>
      </c>
      <c r="H5" s="3">
        <f t="shared" si="1"/>
        <v>2253.1999999999998</v>
      </c>
      <c r="I5" s="3">
        <f t="shared" si="2"/>
        <v>1126.5999999999999</v>
      </c>
      <c r="J5" s="3">
        <f>H5/2</f>
        <v>1126.5999999999999</v>
      </c>
    </row>
    <row r="6" spans="1:10" x14ac:dyDescent="0.2">
      <c r="A6" s="4" t="s">
        <v>82</v>
      </c>
      <c r="B6" s="4" t="s">
        <v>15</v>
      </c>
      <c r="C6" s="4" t="s">
        <v>80</v>
      </c>
      <c r="D6" s="4">
        <v>3</v>
      </c>
      <c r="E6" s="4">
        <v>2</v>
      </c>
      <c r="F6" s="3">
        <f>D6 * E6 * 430</f>
        <v>2580</v>
      </c>
      <c r="G6" s="5">
        <f t="shared" si="3"/>
        <v>799.8</v>
      </c>
      <c r="H6" s="3">
        <f t="shared" si="1"/>
        <v>3379.8</v>
      </c>
      <c r="I6" s="3">
        <f t="shared" si="2"/>
        <v>1689.9</v>
      </c>
      <c r="J6" s="3">
        <f>H6/2</f>
        <v>1689.9</v>
      </c>
    </row>
    <row r="7" spans="1:10" x14ac:dyDescent="0.2">
      <c r="A7" s="4" t="s">
        <v>17</v>
      </c>
      <c r="B7" s="4" t="s">
        <v>15</v>
      </c>
      <c r="C7" s="4" t="s">
        <v>80</v>
      </c>
      <c r="D7" s="4">
        <v>2</v>
      </c>
      <c r="E7" s="4">
        <v>1</v>
      </c>
      <c r="F7" s="3">
        <f t="shared" si="0"/>
        <v>860</v>
      </c>
      <c r="G7" s="5">
        <f t="shared" si="3"/>
        <v>266.60000000000002</v>
      </c>
      <c r="H7" s="3">
        <f t="shared" si="1"/>
        <v>1126.5999999999999</v>
      </c>
      <c r="I7" s="3">
        <f t="shared" si="2"/>
        <v>563.29999999999995</v>
      </c>
      <c r="J7" s="3">
        <f t="shared" ref="J7:J70" si="4">H7/2</f>
        <v>563.29999999999995</v>
      </c>
    </row>
    <row r="8" spans="1:10" x14ac:dyDescent="0.2">
      <c r="A8" s="3" t="s">
        <v>16</v>
      </c>
      <c r="B8" s="4" t="s">
        <v>15</v>
      </c>
      <c r="C8" s="4" t="s">
        <v>80</v>
      </c>
      <c r="D8" s="4">
        <v>3</v>
      </c>
      <c r="E8" s="4">
        <v>2</v>
      </c>
      <c r="F8" s="3">
        <f>D8 * E8 * 430</f>
        <v>2580</v>
      </c>
      <c r="G8" s="5">
        <f t="shared" si="3"/>
        <v>799.8</v>
      </c>
      <c r="H8" s="3">
        <f t="shared" si="1"/>
        <v>3379.8</v>
      </c>
      <c r="I8" s="3">
        <f t="shared" si="2"/>
        <v>1689.9</v>
      </c>
      <c r="J8" s="3">
        <f>H8/2</f>
        <v>1689.9</v>
      </c>
    </row>
    <row r="9" spans="1:10" x14ac:dyDescent="0.2">
      <c r="A9" s="3" t="s">
        <v>84</v>
      </c>
      <c r="B9" s="4" t="s">
        <v>15</v>
      </c>
      <c r="C9" s="4" t="s">
        <v>80</v>
      </c>
      <c r="D9" s="4">
        <v>4</v>
      </c>
      <c r="E9" s="4">
        <v>2</v>
      </c>
      <c r="F9" s="3">
        <f t="shared" si="0"/>
        <v>3440</v>
      </c>
      <c r="G9" s="5">
        <f t="shared" si="3"/>
        <v>1066.4000000000001</v>
      </c>
      <c r="H9" s="3">
        <f t="shared" si="1"/>
        <v>4506.3999999999996</v>
      </c>
      <c r="I9" s="3">
        <f t="shared" si="2"/>
        <v>2253.1999999999998</v>
      </c>
      <c r="J9" s="3">
        <f t="shared" si="4"/>
        <v>2253.1999999999998</v>
      </c>
    </row>
    <row r="10" spans="1:10" ht="25.5" x14ac:dyDescent="0.2">
      <c r="A10" s="3" t="s">
        <v>83</v>
      </c>
      <c r="B10" s="4" t="s">
        <v>15</v>
      </c>
      <c r="C10" s="4" t="s">
        <v>80</v>
      </c>
      <c r="D10" s="4">
        <v>2</v>
      </c>
      <c r="E10" s="4">
        <v>1</v>
      </c>
      <c r="F10" s="3">
        <f>D10 * E10 * 430</f>
        <v>860</v>
      </c>
      <c r="G10" s="5">
        <f t="shared" si="3"/>
        <v>266.60000000000002</v>
      </c>
      <c r="H10" s="3">
        <f t="shared" si="1"/>
        <v>1126.5999999999999</v>
      </c>
      <c r="I10" s="3">
        <f>H10/2</f>
        <v>563.29999999999995</v>
      </c>
      <c r="J10" s="3">
        <f>H10/2</f>
        <v>563.29999999999995</v>
      </c>
    </row>
    <row r="11" spans="1:10" x14ac:dyDescent="0.2">
      <c r="A11" s="4" t="s">
        <v>13</v>
      </c>
      <c r="B11" s="4" t="s">
        <v>15</v>
      </c>
      <c r="C11" s="4" t="s">
        <v>80</v>
      </c>
      <c r="D11" s="4">
        <v>3</v>
      </c>
      <c r="E11" s="4">
        <v>2</v>
      </c>
      <c r="F11" s="3">
        <f>D11 * E11 * 430</f>
        <v>2580</v>
      </c>
      <c r="G11" s="5">
        <f t="shared" si="3"/>
        <v>799.8</v>
      </c>
      <c r="H11" s="3">
        <f t="shared" si="1"/>
        <v>3379.8</v>
      </c>
      <c r="I11" s="3">
        <f t="shared" si="2"/>
        <v>1689.9</v>
      </c>
      <c r="J11" s="3">
        <f>H11/2</f>
        <v>1689.9</v>
      </c>
    </row>
    <row r="12" spans="1:10" x14ac:dyDescent="0.2">
      <c r="A12" s="4" t="s">
        <v>81</v>
      </c>
      <c r="B12" s="4" t="s">
        <v>15</v>
      </c>
      <c r="C12" s="4" t="s">
        <v>28</v>
      </c>
      <c r="D12" s="4">
        <v>2</v>
      </c>
      <c r="E12" s="4">
        <v>2</v>
      </c>
      <c r="F12" s="3">
        <f t="shared" si="0"/>
        <v>1720</v>
      </c>
      <c r="G12" s="5">
        <f t="shared" si="3"/>
        <v>533.20000000000005</v>
      </c>
      <c r="H12" s="3">
        <f t="shared" si="1"/>
        <v>2253.1999999999998</v>
      </c>
      <c r="I12" s="3">
        <f t="shared" si="2"/>
        <v>1126.5999999999999</v>
      </c>
      <c r="J12" s="3">
        <f t="shared" si="4"/>
        <v>1126.5999999999999</v>
      </c>
    </row>
    <row r="13" spans="1:10" x14ac:dyDescent="0.2">
      <c r="A13" s="6" t="s">
        <v>20</v>
      </c>
      <c r="B13" s="6"/>
      <c r="C13" s="6"/>
      <c r="D13" s="6">
        <f>SUM(D4:D12)</f>
        <v>29</v>
      </c>
      <c r="E13" s="6">
        <f>SUM(E4:E12)</f>
        <v>16</v>
      </c>
      <c r="F13" s="7">
        <f>SUM(F4:F12)</f>
        <v>23220</v>
      </c>
      <c r="G13" s="8">
        <f>SUM(G4:G12)</f>
        <v>7198.2000000000007</v>
      </c>
      <c r="H13" s="7">
        <f>SUM(H4:H12)</f>
        <v>30418.199999999997</v>
      </c>
      <c r="I13" s="7">
        <f t="shared" si="2"/>
        <v>15209.099999999999</v>
      </c>
      <c r="J13" s="7">
        <f t="shared" si="4"/>
        <v>15209.099999999999</v>
      </c>
    </row>
    <row r="14" spans="1:10" ht="25.5" x14ac:dyDescent="0.2">
      <c r="A14" s="4" t="s">
        <v>85</v>
      </c>
      <c r="B14" s="3" t="s">
        <v>21</v>
      </c>
      <c r="C14" s="4" t="s">
        <v>22</v>
      </c>
      <c r="D14" s="4">
        <v>3</v>
      </c>
      <c r="E14" s="4">
        <v>3</v>
      </c>
      <c r="F14" s="3">
        <f>D14 * E14 * 430</f>
        <v>3870</v>
      </c>
      <c r="G14" s="5">
        <f xml:space="preserve"> F14 * 31 / 100</f>
        <v>1199.7</v>
      </c>
      <c r="H14" s="3">
        <f>F14 + G14</f>
        <v>5069.7</v>
      </c>
      <c r="I14" s="3">
        <f t="shared" si="2"/>
        <v>2534.85</v>
      </c>
      <c r="J14" s="3">
        <f t="shared" si="4"/>
        <v>2534.85</v>
      </c>
    </row>
    <row r="15" spans="1:10" x14ac:dyDescent="0.2">
      <c r="A15" s="4" t="s">
        <v>23</v>
      </c>
      <c r="B15" s="4" t="s">
        <v>15</v>
      </c>
      <c r="C15" s="4" t="s">
        <v>27</v>
      </c>
      <c r="D15" s="4">
        <v>3</v>
      </c>
      <c r="E15" s="4">
        <v>4</v>
      </c>
      <c r="F15" s="3">
        <f>D15 * E15 * 430</f>
        <v>5160</v>
      </c>
      <c r="G15" s="5">
        <f xml:space="preserve"> F15 * 31 / 100</f>
        <v>1599.6</v>
      </c>
      <c r="H15" s="3">
        <f>F15 + G15</f>
        <v>6759.6</v>
      </c>
      <c r="I15" s="3">
        <f t="shared" si="2"/>
        <v>3379.8</v>
      </c>
      <c r="J15" s="3">
        <f t="shared" si="4"/>
        <v>3379.8</v>
      </c>
    </row>
    <row r="16" spans="1:10" x14ac:dyDescent="0.2">
      <c r="A16" s="4" t="s">
        <v>24</v>
      </c>
      <c r="B16" s="4" t="s">
        <v>15</v>
      </c>
      <c r="C16" s="4" t="s">
        <v>35</v>
      </c>
      <c r="D16" s="4">
        <v>3</v>
      </c>
      <c r="E16" s="4">
        <v>2</v>
      </c>
      <c r="F16" s="3">
        <f>D16 * E16 * 430</f>
        <v>2580</v>
      </c>
      <c r="G16" s="5">
        <f xml:space="preserve"> F16 * 31 / 100</f>
        <v>799.8</v>
      </c>
      <c r="H16" s="3">
        <f>F16 + G16</f>
        <v>3379.8</v>
      </c>
      <c r="I16" s="3">
        <f t="shared" si="2"/>
        <v>1689.9</v>
      </c>
      <c r="J16" s="3">
        <f t="shared" si="4"/>
        <v>1689.9</v>
      </c>
    </row>
    <row r="17" spans="1:10" x14ac:dyDescent="0.2">
      <c r="A17" s="4" t="s">
        <v>86</v>
      </c>
      <c r="B17" s="4" t="s">
        <v>15</v>
      </c>
      <c r="C17" s="4" t="s">
        <v>80</v>
      </c>
      <c r="D17" s="4">
        <v>2</v>
      </c>
      <c r="E17" s="4">
        <v>3</v>
      </c>
      <c r="F17" s="3">
        <f>D17 * E17 * 430</f>
        <v>2580</v>
      </c>
      <c r="G17" s="5">
        <f xml:space="preserve"> F17 * 31 / 100</f>
        <v>799.8</v>
      </c>
      <c r="H17" s="3">
        <f>F17 + G17</f>
        <v>3379.8</v>
      </c>
      <c r="I17" s="3">
        <f t="shared" si="2"/>
        <v>1689.9</v>
      </c>
      <c r="J17" s="3">
        <f t="shared" si="4"/>
        <v>1689.9</v>
      </c>
    </row>
    <row r="18" spans="1:10" x14ac:dyDescent="0.2">
      <c r="A18" s="4" t="s">
        <v>25</v>
      </c>
      <c r="B18" s="4" t="s">
        <v>15</v>
      </c>
      <c r="C18" s="4" t="s">
        <v>18</v>
      </c>
      <c r="D18" s="4">
        <v>2</v>
      </c>
      <c r="E18" s="4">
        <v>3</v>
      </c>
      <c r="F18" s="3">
        <f>D18 * E18 * 430</f>
        <v>2580</v>
      </c>
      <c r="G18" s="5">
        <f xml:space="preserve"> F18 * 31 / 100</f>
        <v>799.8</v>
      </c>
      <c r="H18" s="3">
        <f>F18 + G18</f>
        <v>3379.8</v>
      </c>
      <c r="I18" s="3">
        <f t="shared" si="2"/>
        <v>1689.9</v>
      </c>
      <c r="J18" s="3">
        <f t="shared" si="4"/>
        <v>1689.9</v>
      </c>
    </row>
    <row r="19" spans="1:10" x14ac:dyDescent="0.2">
      <c r="A19" s="6" t="s">
        <v>20</v>
      </c>
      <c r="B19" s="6"/>
      <c r="C19" s="6"/>
      <c r="D19" s="6">
        <f t="shared" ref="D19:J19" si="5">SUM(D14:D18)</f>
        <v>13</v>
      </c>
      <c r="E19" s="6">
        <f t="shared" si="5"/>
        <v>15</v>
      </c>
      <c r="F19" s="7">
        <f>SUM(F14:F18)</f>
        <v>16770</v>
      </c>
      <c r="G19" s="8">
        <f>SUM(G14:G18)</f>
        <v>5198.7000000000007</v>
      </c>
      <c r="H19" s="7">
        <f t="shared" si="5"/>
        <v>21968.699999999997</v>
      </c>
      <c r="I19" s="7">
        <f t="shared" si="5"/>
        <v>10984.349999999999</v>
      </c>
      <c r="J19" s="7">
        <f t="shared" si="5"/>
        <v>10984.349999999999</v>
      </c>
    </row>
    <row r="20" spans="1:10" ht="25.5" x14ac:dyDescent="0.2">
      <c r="A20" s="4" t="s">
        <v>116</v>
      </c>
      <c r="B20" s="3" t="s">
        <v>26</v>
      </c>
      <c r="C20" s="4" t="s">
        <v>117</v>
      </c>
      <c r="D20" s="4">
        <v>1</v>
      </c>
      <c r="E20" s="4">
        <v>1</v>
      </c>
      <c r="F20" s="3">
        <f>D20 * E20 * 430</f>
        <v>430</v>
      </c>
      <c r="G20" s="5">
        <f xml:space="preserve"> F20 * 31 / 100</f>
        <v>133.30000000000001</v>
      </c>
      <c r="H20" s="3">
        <f t="shared" ref="H20:H40" si="6">F20 + G20</f>
        <v>563.29999999999995</v>
      </c>
      <c r="I20" s="3">
        <f t="shared" ref="I20:I83" si="7">H20/2</f>
        <v>281.64999999999998</v>
      </c>
      <c r="J20" s="3">
        <f t="shared" si="4"/>
        <v>281.64999999999998</v>
      </c>
    </row>
    <row r="21" spans="1:10" x14ac:dyDescent="0.2">
      <c r="A21" s="4" t="s">
        <v>118</v>
      </c>
      <c r="B21" s="4" t="s">
        <v>15</v>
      </c>
      <c r="C21" s="4" t="s">
        <v>35</v>
      </c>
      <c r="D21" s="4">
        <v>2</v>
      </c>
      <c r="E21" s="4">
        <v>3</v>
      </c>
      <c r="F21" s="3">
        <f>D21 * E21 * 430</f>
        <v>2580</v>
      </c>
      <c r="G21" s="5">
        <f xml:space="preserve"> F21 * 31 / 100</f>
        <v>799.8</v>
      </c>
      <c r="H21" s="3">
        <f t="shared" si="6"/>
        <v>3379.8</v>
      </c>
      <c r="I21" s="3">
        <f t="shared" si="7"/>
        <v>1689.9</v>
      </c>
      <c r="J21" s="3">
        <f t="shared" si="4"/>
        <v>1689.9</v>
      </c>
    </row>
    <row r="22" spans="1:10" ht="25.5" x14ac:dyDescent="0.2">
      <c r="A22" s="3" t="s">
        <v>119</v>
      </c>
      <c r="B22" s="4" t="s">
        <v>15</v>
      </c>
      <c r="C22" s="4" t="s">
        <v>19</v>
      </c>
      <c r="D22" s="4">
        <v>1</v>
      </c>
      <c r="E22" s="4">
        <v>3</v>
      </c>
      <c r="F22" s="3">
        <f>D22 * E22 * 430</f>
        <v>1290</v>
      </c>
      <c r="G22" s="5">
        <f xml:space="preserve"> F22 * 31 / 100</f>
        <v>399.9</v>
      </c>
      <c r="H22" s="3">
        <f t="shared" si="6"/>
        <v>1689.9</v>
      </c>
      <c r="I22" s="3">
        <f t="shared" si="7"/>
        <v>844.95</v>
      </c>
      <c r="J22" s="3">
        <f t="shared" si="4"/>
        <v>844.95</v>
      </c>
    </row>
    <row r="23" spans="1:10" x14ac:dyDescent="0.2">
      <c r="A23" s="6" t="s">
        <v>20</v>
      </c>
      <c r="B23" s="6"/>
      <c r="C23" s="6"/>
      <c r="D23" s="6">
        <f>SUM(D20:D22)</f>
        <v>4</v>
      </c>
      <c r="E23" s="6">
        <f>SUM(E20:E22)</f>
        <v>7</v>
      </c>
      <c r="F23" s="7">
        <f>SUM(F20:F22)</f>
        <v>4300</v>
      </c>
      <c r="G23" s="8">
        <f>SUM(G20:G22)</f>
        <v>1333</v>
      </c>
      <c r="H23" s="7">
        <f t="shared" si="6"/>
        <v>5633</v>
      </c>
      <c r="I23" s="7">
        <f t="shared" si="7"/>
        <v>2816.5</v>
      </c>
      <c r="J23" s="7">
        <f t="shared" si="4"/>
        <v>2816.5</v>
      </c>
    </row>
    <row r="24" spans="1:10" ht="25.5" x14ac:dyDescent="0.2">
      <c r="A24" s="3" t="s">
        <v>87</v>
      </c>
      <c r="B24" s="3" t="s">
        <v>29</v>
      </c>
      <c r="C24" s="4" t="s">
        <v>22</v>
      </c>
      <c r="D24" s="4">
        <v>6</v>
      </c>
      <c r="E24" s="4">
        <v>12</v>
      </c>
      <c r="F24" s="3">
        <f t="shared" ref="F24:F40" si="8">D24 * E24 * 430</f>
        <v>30960</v>
      </c>
      <c r="G24" s="5">
        <f t="shared" ref="G24:G42" si="9" xml:space="preserve"> F24 * 31 / 100</f>
        <v>9597.6</v>
      </c>
      <c r="H24" s="3">
        <f t="shared" si="6"/>
        <v>40557.599999999999</v>
      </c>
      <c r="I24" s="3">
        <f t="shared" si="7"/>
        <v>20278.8</v>
      </c>
      <c r="J24" s="3">
        <f t="shared" si="4"/>
        <v>20278.8</v>
      </c>
    </row>
    <row r="25" spans="1:10" x14ac:dyDescent="0.2">
      <c r="A25" s="4" t="s">
        <v>30</v>
      </c>
      <c r="B25" s="4" t="s">
        <v>31</v>
      </c>
      <c r="C25" s="4" t="s">
        <v>22</v>
      </c>
      <c r="D25" s="4">
        <v>12</v>
      </c>
      <c r="E25" s="4">
        <v>1</v>
      </c>
      <c r="F25" s="3">
        <f t="shared" si="8"/>
        <v>5160</v>
      </c>
      <c r="G25" s="5">
        <f t="shared" si="9"/>
        <v>1599.6</v>
      </c>
      <c r="H25" s="3">
        <f t="shared" si="6"/>
        <v>6759.6</v>
      </c>
      <c r="I25" s="3">
        <f t="shared" si="7"/>
        <v>3379.8</v>
      </c>
      <c r="J25" s="3">
        <f t="shared" si="4"/>
        <v>3379.8</v>
      </c>
    </row>
    <row r="26" spans="1:10" ht="38.25" x14ac:dyDescent="0.2">
      <c r="A26" s="3" t="s">
        <v>32</v>
      </c>
      <c r="B26" s="4" t="s">
        <v>15</v>
      </c>
      <c r="C26" s="4" t="s">
        <v>33</v>
      </c>
      <c r="D26" s="4">
        <v>4.5</v>
      </c>
      <c r="E26" s="4">
        <v>2</v>
      </c>
      <c r="F26" s="3">
        <f t="shared" si="8"/>
        <v>3870</v>
      </c>
      <c r="G26" s="5">
        <f t="shared" si="9"/>
        <v>1199.7</v>
      </c>
      <c r="H26" s="3">
        <f t="shared" si="6"/>
        <v>5069.7</v>
      </c>
      <c r="I26" s="3">
        <f t="shared" si="7"/>
        <v>2534.85</v>
      </c>
      <c r="J26" s="3">
        <f t="shared" si="4"/>
        <v>2534.85</v>
      </c>
    </row>
    <row r="27" spans="1:10" x14ac:dyDescent="0.2">
      <c r="A27" s="4" t="s">
        <v>34</v>
      </c>
      <c r="B27" s="4" t="s">
        <v>15</v>
      </c>
      <c r="C27" s="4" t="s">
        <v>35</v>
      </c>
      <c r="D27" s="4">
        <v>5</v>
      </c>
      <c r="E27" s="4">
        <v>5</v>
      </c>
      <c r="F27" s="3">
        <f t="shared" si="8"/>
        <v>10750</v>
      </c>
      <c r="G27" s="5">
        <f t="shared" si="9"/>
        <v>3332.5</v>
      </c>
      <c r="H27" s="3">
        <f t="shared" si="6"/>
        <v>14082.5</v>
      </c>
      <c r="I27" s="3">
        <f t="shared" si="7"/>
        <v>7041.25</v>
      </c>
      <c r="J27" s="3">
        <f t="shared" si="4"/>
        <v>7041.25</v>
      </c>
    </row>
    <row r="28" spans="1:10" x14ac:dyDescent="0.2">
      <c r="A28" s="4" t="s">
        <v>36</v>
      </c>
      <c r="B28" s="4" t="s">
        <v>15</v>
      </c>
      <c r="C28" s="4" t="s">
        <v>33</v>
      </c>
      <c r="D28" s="4">
        <v>6</v>
      </c>
      <c r="E28" s="4">
        <v>3</v>
      </c>
      <c r="F28" s="3">
        <f t="shared" si="8"/>
        <v>7740</v>
      </c>
      <c r="G28" s="5">
        <f t="shared" si="9"/>
        <v>2399.4</v>
      </c>
      <c r="H28" s="3">
        <f t="shared" si="6"/>
        <v>10139.4</v>
      </c>
      <c r="I28" s="3">
        <f t="shared" si="7"/>
        <v>5069.7</v>
      </c>
      <c r="J28" s="3">
        <f t="shared" si="4"/>
        <v>5069.7</v>
      </c>
    </row>
    <row r="29" spans="1:10" ht="25.5" x14ac:dyDescent="0.2">
      <c r="A29" s="3" t="s">
        <v>37</v>
      </c>
      <c r="B29" s="4" t="s">
        <v>15</v>
      </c>
      <c r="C29" s="4" t="s">
        <v>33</v>
      </c>
      <c r="D29" s="4">
        <v>7</v>
      </c>
      <c r="E29" s="4">
        <v>12</v>
      </c>
      <c r="F29" s="3">
        <f t="shared" si="8"/>
        <v>36120</v>
      </c>
      <c r="G29" s="5">
        <f t="shared" si="9"/>
        <v>11197.2</v>
      </c>
      <c r="H29" s="3">
        <f t="shared" si="6"/>
        <v>47317.2</v>
      </c>
      <c r="I29" s="3">
        <f t="shared" si="7"/>
        <v>23658.6</v>
      </c>
      <c r="J29" s="3">
        <f t="shared" si="4"/>
        <v>23658.6</v>
      </c>
    </row>
    <row r="30" spans="1:10" x14ac:dyDescent="0.2">
      <c r="A30" s="3" t="s">
        <v>38</v>
      </c>
      <c r="B30" s="4" t="s">
        <v>15</v>
      </c>
      <c r="C30" s="4" t="s">
        <v>22</v>
      </c>
      <c r="D30" s="4">
        <v>6</v>
      </c>
      <c r="E30" s="4">
        <v>10</v>
      </c>
      <c r="F30" s="3">
        <f t="shared" si="8"/>
        <v>25800</v>
      </c>
      <c r="G30" s="5">
        <f t="shared" si="9"/>
        <v>7998</v>
      </c>
      <c r="H30" s="3">
        <f t="shared" si="6"/>
        <v>33798</v>
      </c>
      <c r="I30" s="3">
        <f t="shared" si="7"/>
        <v>16899</v>
      </c>
      <c r="J30" s="3">
        <f t="shared" si="4"/>
        <v>16899</v>
      </c>
    </row>
    <row r="31" spans="1:10" ht="25.5" x14ac:dyDescent="0.2">
      <c r="A31" s="3" t="s">
        <v>39</v>
      </c>
      <c r="B31" s="4" t="s">
        <v>15</v>
      </c>
      <c r="C31" s="4" t="s">
        <v>33</v>
      </c>
      <c r="D31" s="4">
        <v>6</v>
      </c>
      <c r="E31" s="4">
        <v>5</v>
      </c>
      <c r="F31" s="3">
        <v>17190</v>
      </c>
      <c r="G31" s="5">
        <f t="shared" si="9"/>
        <v>5328.9</v>
      </c>
      <c r="H31" s="3">
        <f t="shared" si="6"/>
        <v>22518.9</v>
      </c>
      <c r="I31" s="3">
        <v>14047.95</v>
      </c>
      <c r="J31" s="3">
        <v>8470.9500000000007</v>
      </c>
    </row>
    <row r="32" spans="1:10" ht="38.25" x14ac:dyDescent="0.2">
      <c r="A32" s="3" t="s">
        <v>40</v>
      </c>
      <c r="B32" s="4" t="s">
        <v>15</v>
      </c>
      <c r="C32" s="4" t="s">
        <v>33</v>
      </c>
      <c r="D32" s="4">
        <v>6</v>
      </c>
      <c r="E32" s="4">
        <v>3</v>
      </c>
      <c r="F32" s="3">
        <f t="shared" si="8"/>
        <v>7740</v>
      </c>
      <c r="G32" s="5">
        <f t="shared" si="9"/>
        <v>2399.4</v>
      </c>
      <c r="H32" s="3">
        <f t="shared" si="6"/>
        <v>10139.4</v>
      </c>
      <c r="I32" s="3">
        <f t="shared" si="7"/>
        <v>5069.7</v>
      </c>
      <c r="J32" s="3">
        <f t="shared" si="4"/>
        <v>5069.7</v>
      </c>
    </row>
    <row r="33" spans="1:10" ht="25.5" x14ac:dyDescent="0.2">
      <c r="A33" s="3" t="s">
        <v>41</v>
      </c>
      <c r="B33" s="4" t="s">
        <v>15</v>
      </c>
      <c r="C33" s="4" t="s">
        <v>22</v>
      </c>
      <c r="D33" s="4">
        <v>12</v>
      </c>
      <c r="E33" s="4">
        <v>2</v>
      </c>
      <c r="F33" s="3">
        <f t="shared" si="8"/>
        <v>10320</v>
      </c>
      <c r="G33" s="5">
        <f t="shared" si="9"/>
        <v>3199.2</v>
      </c>
      <c r="H33" s="3">
        <f t="shared" si="6"/>
        <v>13519.2</v>
      </c>
      <c r="I33" s="3">
        <f t="shared" si="7"/>
        <v>6759.6</v>
      </c>
      <c r="J33" s="3">
        <f t="shared" si="4"/>
        <v>6759.6</v>
      </c>
    </row>
    <row r="34" spans="1:10" ht="38.25" x14ac:dyDescent="0.2">
      <c r="A34" s="3" t="s">
        <v>42</v>
      </c>
      <c r="B34" s="4" t="s">
        <v>15</v>
      </c>
      <c r="C34" s="4" t="s">
        <v>33</v>
      </c>
      <c r="D34" s="4">
        <v>6</v>
      </c>
      <c r="E34" s="4">
        <v>3</v>
      </c>
      <c r="F34" s="3">
        <f t="shared" si="8"/>
        <v>7740</v>
      </c>
      <c r="G34" s="5">
        <f t="shared" si="9"/>
        <v>2399.4</v>
      </c>
      <c r="H34" s="3">
        <f t="shared" si="6"/>
        <v>10139.4</v>
      </c>
      <c r="I34" s="3">
        <f t="shared" si="7"/>
        <v>5069.7</v>
      </c>
      <c r="J34" s="3">
        <f t="shared" si="4"/>
        <v>5069.7</v>
      </c>
    </row>
    <row r="35" spans="1:10" x14ac:dyDescent="0.2">
      <c r="A35" s="3" t="s">
        <v>43</v>
      </c>
      <c r="B35" s="4" t="s">
        <v>15</v>
      </c>
      <c r="C35" s="4" t="s">
        <v>33</v>
      </c>
      <c r="D35" s="4">
        <v>6</v>
      </c>
      <c r="E35" s="4">
        <v>10</v>
      </c>
      <c r="F35" s="3">
        <f t="shared" si="8"/>
        <v>25800</v>
      </c>
      <c r="G35" s="5">
        <f t="shared" si="9"/>
        <v>7998</v>
      </c>
      <c r="H35" s="3">
        <f t="shared" si="6"/>
        <v>33798</v>
      </c>
      <c r="I35" s="3">
        <f t="shared" si="7"/>
        <v>16899</v>
      </c>
      <c r="J35" s="3">
        <f t="shared" si="4"/>
        <v>16899</v>
      </c>
    </row>
    <row r="36" spans="1:10" x14ac:dyDescent="0.2">
      <c r="A36" s="3" t="s">
        <v>44</v>
      </c>
      <c r="B36" s="4" t="s">
        <v>15</v>
      </c>
      <c r="C36" s="4" t="s">
        <v>22</v>
      </c>
      <c r="D36" s="4">
        <v>8</v>
      </c>
      <c r="E36" s="4">
        <v>2</v>
      </c>
      <c r="F36" s="3">
        <f t="shared" si="8"/>
        <v>6880</v>
      </c>
      <c r="G36" s="5">
        <f t="shared" si="9"/>
        <v>2132.8000000000002</v>
      </c>
      <c r="H36" s="3">
        <f t="shared" si="6"/>
        <v>9012.7999999999993</v>
      </c>
      <c r="I36" s="3">
        <f t="shared" si="7"/>
        <v>4506.3999999999996</v>
      </c>
      <c r="J36" s="3">
        <f t="shared" si="4"/>
        <v>4506.3999999999996</v>
      </c>
    </row>
    <row r="37" spans="1:10" x14ac:dyDescent="0.2">
      <c r="A37" s="3" t="s">
        <v>88</v>
      </c>
      <c r="B37" s="4" t="s">
        <v>15</v>
      </c>
      <c r="C37" s="4" t="s">
        <v>33</v>
      </c>
      <c r="D37" s="4">
        <v>7</v>
      </c>
      <c r="E37" s="4">
        <v>7</v>
      </c>
      <c r="F37" s="3">
        <f>D37 * E37 * 430</f>
        <v>21070</v>
      </c>
      <c r="G37" s="5">
        <f t="shared" si="9"/>
        <v>6531.7</v>
      </c>
      <c r="H37" s="3">
        <f t="shared" si="6"/>
        <v>27601.7</v>
      </c>
      <c r="I37" s="3">
        <f t="shared" si="7"/>
        <v>13800.85</v>
      </c>
      <c r="J37" s="3">
        <f>H37/2</f>
        <v>13800.85</v>
      </c>
    </row>
    <row r="38" spans="1:10" x14ac:dyDescent="0.2">
      <c r="A38" s="3" t="s">
        <v>89</v>
      </c>
      <c r="B38" s="4" t="s">
        <v>15</v>
      </c>
      <c r="C38" s="4" t="s">
        <v>35</v>
      </c>
      <c r="D38" s="4">
        <v>4</v>
      </c>
      <c r="E38" s="4">
        <v>3</v>
      </c>
      <c r="F38" s="3">
        <f>D38 * E38 * 430</f>
        <v>5160</v>
      </c>
      <c r="G38" s="5">
        <f t="shared" si="9"/>
        <v>1599.6</v>
      </c>
      <c r="H38" s="3">
        <f t="shared" si="6"/>
        <v>6759.6</v>
      </c>
      <c r="I38" s="3">
        <f t="shared" si="7"/>
        <v>3379.8</v>
      </c>
      <c r="J38" s="3">
        <f>H38/2</f>
        <v>3379.8</v>
      </c>
    </row>
    <row r="39" spans="1:10" ht="25.5" x14ac:dyDescent="0.2">
      <c r="A39" s="3" t="s">
        <v>90</v>
      </c>
      <c r="B39" s="4" t="s">
        <v>15</v>
      </c>
      <c r="C39" s="4" t="s">
        <v>27</v>
      </c>
      <c r="D39" s="4">
        <v>1</v>
      </c>
      <c r="E39" s="4">
        <v>2</v>
      </c>
      <c r="F39" s="3">
        <f>D39 * E39 * 430</f>
        <v>860</v>
      </c>
      <c r="G39" s="5">
        <f t="shared" si="9"/>
        <v>266.60000000000002</v>
      </c>
      <c r="H39" s="3">
        <f t="shared" si="6"/>
        <v>1126.5999999999999</v>
      </c>
      <c r="I39" s="3">
        <f t="shared" si="7"/>
        <v>563.29999999999995</v>
      </c>
      <c r="J39" s="3">
        <f>H39/2</f>
        <v>563.29999999999995</v>
      </c>
    </row>
    <row r="40" spans="1:10" x14ac:dyDescent="0.2">
      <c r="A40" s="3" t="s">
        <v>45</v>
      </c>
      <c r="B40" s="4" t="s">
        <v>15</v>
      </c>
      <c r="C40" s="4" t="s">
        <v>22</v>
      </c>
      <c r="D40" s="4">
        <v>12</v>
      </c>
      <c r="E40" s="4">
        <v>2</v>
      </c>
      <c r="F40" s="3">
        <f t="shared" si="8"/>
        <v>10320</v>
      </c>
      <c r="G40" s="5">
        <f t="shared" si="9"/>
        <v>3199.2</v>
      </c>
      <c r="H40" s="3">
        <f t="shared" si="6"/>
        <v>13519.2</v>
      </c>
      <c r="I40" s="3">
        <f t="shared" si="7"/>
        <v>6759.6</v>
      </c>
      <c r="J40" s="3">
        <f t="shared" si="4"/>
        <v>6759.6</v>
      </c>
    </row>
    <row r="41" spans="1:10" x14ac:dyDescent="0.2">
      <c r="A41" s="3" t="s">
        <v>91</v>
      </c>
      <c r="B41" s="4" t="s">
        <v>15</v>
      </c>
      <c r="C41" s="4" t="s">
        <v>22</v>
      </c>
      <c r="D41" s="4">
        <v>12</v>
      </c>
      <c r="E41" s="4">
        <v>2</v>
      </c>
      <c r="F41" s="3">
        <f>D41 * E41 * 430</f>
        <v>10320</v>
      </c>
      <c r="G41" s="5">
        <f t="shared" si="9"/>
        <v>3199.2</v>
      </c>
      <c r="H41" s="3">
        <f>F41+G41</f>
        <v>13519.2</v>
      </c>
      <c r="I41" s="3">
        <v>13519.2</v>
      </c>
      <c r="J41" s="3">
        <v>0</v>
      </c>
    </row>
    <row r="42" spans="1:10" ht="25.5" x14ac:dyDescent="0.2">
      <c r="A42" s="3" t="s">
        <v>46</v>
      </c>
      <c r="B42" s="4" t="s">
        <v>15</v>
      </c>
      <c r="C42" s="4" t="s">
        <v>22</v>
      </c>
      <c r="D42" s="4">
        <v>12</v>
      </c>
      <c r="E42" s="4">
        <v>4</v>
      </c>
      <c r="F42" s="3">
        <v>7740</v>
      </c>
      <c r="G42" s="5">
        <f t="shared" si="9"/>
        <v>2399.4</v>
      </c>
      <c r="H42" s="3">
        <f>F42 + G42</f>
        <v>10139.4</v>
      </c>
      <c r="I42" s="3">
        <v>10139.4</v>
      </c>
      <c r="J42" s="3">
        <v>0</v>
      </c>
    </row>
    <row r="43" spans="1:10" x14ac:dyDescent="0.2">
      <c r="A43" s="7" t="s">
        <v>20</v>
      </c>
      <c r="B43" s="6"/>
      <c r="C43" s="6"/>
      <c r="D43" s="6"/>
      <c r="E43" s="6"/>
      <c r="F43" s="7">
        <f>SUM(F24:F42)</f>
        <v>251540</v>
      </c>
      <c r="G43" s="8">
        <f>SUM(G24:G42)</f>
        <v>77977.400000000009</v>
      </c>
      <c r="H43" s="7">
        <f>SUM(H24:H42)</f>
        <v>329517.39999999997</v>
      </c>
      <c r="I43" s="7">
        <f>SUM(I24:I42)</f>
        <v>179376.5</v>
      </c>
      <c r="J43" s="7">
        <f>SUM(J24:J42)</f>
        <v>150140.89999999997</v>
      </c>
    </row>
    <row r="44" spans="1:10" ht="25.5" x14ac:dyDescent="0.2">
      <c r="A44" s="3" t="s">
        <v>13</v>
      </c>
      <c r="B44" s="3" t="s">
        <v>47</v>
      </c>
      <c r="C44" s="4" t="s">
        <v>22</v>
      </c>
      <c r="D44" s="4">
        <v>7</v>
      </c>
      <c r="E44" s="4">
        <v>6</v>
      </c>
      <c r="F44" s="3">
        <f t="shared" ref="F44:F51" si="10">D44 * E44 * 430</f>
        <v>18060</v>
      </c>
      <c r="G44" s="5">
        <f t="shared" ref="G44:G52" si="11" xml:space="preserve"> F44 * 31 / 100</f>
        <v>5598.6</v>
      </c>
      <c r="H44" s="3">
        <f t="shared" ref="H44:H59" si="12">F44 + G44</f>
        <v>23658.6</v>
      </c>
      <c r="I44" s="3">
        <f t="shared" si="7"/>
        <v>11829.3</v>
      </c>
      <c r="J44" s="3">
        <f t="shared" si="4"/>
        <v>11829.3</v>
      </c>
    </row>
    <row r="45" spans="1:10" ht="25.5" x14ac:dyDescent="0.2">
      <c r="A45" s="3" t="s">
        <v>92</v>
      </c>
      <c r="B45" s="4" t="s">
        <v>15</v>
      </c>
      <c r="C45" s="4"/>
      <c r="D45" s="4">
        <v>2</v>
      </c>
      <c r="E45" s="4">
        <v>2</v>
      </c>
      <c r="F45" s="3">
        <f t="shared" si="10"/>
        <v>1720</v>
      </c>
      <c r="G45" s="5">
        <f t="shared" si="11"/>
        <v>533.20000000000005</v>
      </c>
      <c r="H45" s="3">
        <f t="shared" si="12"/>
        <v>2253.1999999999998</v>
      </c>
      <c r="I45" s="3">
        <f t="shared" si="7"/>
        <v>1126.5999999999999</v>
      </c>
      <c r="J45" s="3">
        <f t="shared" si="4"/>
        <v>1126.5999999999999</v>
      </c>
    </row>
    <row r="46" spans="1:10" ht="25.5" x14ac:dyDescent="0.2">
      <c r="A46" s="3" t="s">
        <v>48</v>
      </c>
      <c r="B46" s="4" t="s">
        <v>15</v>
      </c>
      <c r="C46" s="4"/>
      <c r="D46" s="4">
        <v>6</v>
      </c>
      <c r="E46" s="4">
        <v>2</v>
      </c>
      <c r="F46" s="3">
        <f t="shared" si="10"/>
        <v>5160</v>
      </c>
      <c r="G46" s="5">
        <f t="shared" si="11"/>
        <v>1599.6</v>
      </c>
      <c r="H46" s="3">
        <f t="shared" si="12"/>
        <v>6759.6</v>
      </c>
      <c r="I46" s="3">
        <f t="shared" si="7"/>
        <v>3379.8</v>
      </c>
      <c r="J46" s="3">
        <f t="shared" si="4"/>
        <v>3379.8</v>
      </c>
    </row>
    <row r="47" spans="1:10" ht="25.5" x14ac:dyDescent="0.2">
      <c r="A47" s="3" t="s">
        <v>93</v>
      </c>
      <c r="B47" s="4" t="s">
        <v>15</v>
      </c>
      <c r="C47" s="4"/>
      <c r="D47" s="4">
        <v>6</v>
      </c>
      <c r="E47" s="4">
        <v>4</v>
      </c>
      <c r="F47" s="3">
        <f t="shared" si="10"/>
        <v>10320</v>
      </c>
      <c r="G47" s="5">
        <f t="shared" si="11"/>
        <v>3199.2</v>
      </c>
      <c r="H47" s="3">
        <f t="shared" si="12"/>
        <v>13519.2</v>
      </c>
      <c r="I47" s="3">
        <f t="shared" si="7"/>
        <v>6759.6</v>
      </c>
      <c r="J47" s="3">
        <f t="shared" si="4"/>
        <v>6759.6</v>
      </c>
    </row>
    <row r="48" spans="1:10" ht="25.5" x14ac:dyDescent="0.2">
      <c r="A48" s="3" t="s">
        <v>49</v>
      </c>
      <c r="B48" s="4" t="s">
        <v>15</v>
      </c>
      <c r="C48" s="4"/>
      <c r="D48" s="4">
        <v>6</v>
      </c>
      <c r="E48" s="4">
        <v>1</v>
      </c>
      <c r="F48" s="3">
        <f t="shared" si="10"/>
        <v>2580</v>
      </c>
      <c r="G48" s="5">
        <f t="shared" si="11"/>
        <v>799.8</v>
      </c>
      <c r="H48" s="3">
        <f t="shared" si="12"/>
        <v>3379.8</v>
      </c>
      <c r="I48" s="3">
        <f t="shared" si="7"/>
        <v>1689.9</v>
      </c>
      <c r="J48" s="3">
        <f t="shared" si="4"/>
        <v>1689.9</v>
      </c>
    </row>
    <row r="49" spans="1:10" ht="25.5" x14ac:dyDescent="0.2">
      <c r="A49" s="3" t="s">
        <v>94</v>
      </c>
      <c r="B49" s="4" t="s">
        <v>15</v>
      </c>
      <c r="C49" s="4"/>
      <c r="D49" s="4">
        <v>4</v>
      </c>
      <c r="E49" s="4">
        <v>3</v>
      </c>
      <c r="F49" s="3">
        <f t="shared" si="10"/>
        <v>5160</v>
      </c>
      <c r="G49" s="5">
        <f t="shared" si="11"/>
        <v>1599.6</v>
      </c>
      <c r="H49" s="3">
        <f t="shared" si="12"/>
        <v>6759.6</v>
      </c>
      <c r="I49" s="3">
        <f t="shared" si="7"/>
        <v>3379.8</v>
      </c>
      <c r="J49" s="3">
        <f t="shared" si="4"/>
        <v>3379.8</v>
      </c>
    </row>
    <row r="50" spans="1:10" ht="25.5" x14ac:dyDescent="0.2">
      <c r="A50" s="3" t="s">
        <v>95</v>
      </c>
      <c r="B50" s="4" t="s">
        <v>15</v>
      </c>
      <c r="C50" s="4"/>
      <c r="D50" s="4">
        <v>3</v>
      </c>
      <c r="E50" s="4">
        <v>1</v>
      </c>
      <c r="F50" s="3">
        <f t="shared" si="10"/>
        <v>1290</v>
      </c>
      <c r="G50" s="5">
        <f t="shared" si="11"/>
        <v>399.9</v>
      </c>
      <c r="H50" s="3">
        <f t="shared" si="12"/>
        <v>1689.9</v>
      </c>
      <c r="I50" s="3">
        <f t="shared" si="7"/>
        <v>844.95</v>
      </c>
      <c r="J50" s="3">
        <f t="shared" si="4"/>
        <v>844.95</v>
      </c>
    </row>
    <row r="51" spans="1:10" x14ac:dyDescent="0.2">
      <c r="A51" s="3" t="s">
        <v>96</v>
      </c>
      <c r="B51" s="4" t="s">
        <v>15</v>
      </c>
      <c r="C51" s="4"/>
      <c r="D51" s="4">
        <v>6</v>
      </c>
      <c r="E51" s="4">
        <v>2</v>
      </c>
      <c r="F51" s="3">
        <f t="shared" si="10"/>
        <v>5160</v>
      </c>
      <c r="G51" s="5">
        <f t="shared" si="11"/>
        <v>1599.6</v>
      </c>
      <c r="H51" s="3">
        <f t="shared" si="12"/>
        <v>6759.6</v>
      </c>
      <c r="I51" s="3">
        <f t="shared" si="7"/>
        <v>3379.8</v>
      </c>
      <c r="J51" s="3">
        <f t="shared" si="4"/>
        <v>3379.8</v>
      </c>
    </row>
    <row r="52" spans="1:10" x14ac:dyDescent="0.2">
      <c r="A52" s="3" t="s">
        <v>50</v>
      </c>
      <c r="B52" s="4" t="s">
        <v>15</v>
      </c>
      <c r="C52" s="4"/>
      <c r="D52" s="4">
        <v>6</v>
      </c>
      <c r="E52" s="4">
        <v>2</v>
      </c>
      <c r="F52" s="3">
        <f>D52 * E52 * 430</f>
        <v>5160</v>
      </c>
      <c r="G52" s="5">
        <f t="shared" si="11"/>
        <v>1599.6</v>
      </c>
      <c r="H52" s="3">
        <f t="shared" si="12"/>
        <v>6759.6</v>
      </c>
      <c r="I52" s="3">
        <f t="shared" si="7"/>
        <v>3379.8</v>
      </c>
      <c r="J52" s="3">
        <f>H52/2</f>
        <v>3379.8</v>
      </c>
    </row>
    <row r="53" spans="1:10" x14ac:dyDescent="0.2">
      <c r="A53" s="7" t="s">
        <v>20</v>
      </c>
      <c r="B53" s="6"/>
      <c r="C53" s="6"/>
      <c r="D53" s="6">
        <f>SUM(D44:D51)</f>
        <v>40</v>
      </c>
      <c r="E53" s="6">
        <f>SUM(E44:E51)</f>
        <v>21</v>
      </c>
      <c r="F53" s="7">
        <f>SUM(F44:F52)</f>
        <v>54610</v>
      </c>
      <c r="G53" s="8">
        <f>SUM(G44:G52)</f>
        <v>16929.099999999999</v>
      </c>
      <c r="H53" s="7">
        <f t="shared" si="12"/>
        <v>71539.100000000006</v>
      </c>
      <c r="I53" s="7">
        <f>SUM(I44:I52)</f>
        <v>35769.550000000003</v>
      </c>
      <c r="J53" s="7">
        <f>SUM(J44:J52)</f>
        <v>35769.550000000003</v>
      </c>
    </row>
    <row r="54" spans="1:10" ht="51" x14ac:dyDescent="0.2">
      <c r="A54" s="3" t="s">
        <v>51</v>
      </c>
      <c r="B54" s="3" t="s">
        <v>52</v>
      </c>
      <c r="C54" s="4" t="s">
        <v>33</v>
      </c>
      <c r="D54" s="4">
        <v>3</v>
      </c>
      <c r="E54" s="4">
        <v>2</v>
      </c>
      <c r="F54" s="3">
        <f t="shared" ref="F54:F59" si="13">D54 * E54 * 430</f>
        <v>2580</v>
      </c>
      <c r="G54" s="5">
        <f t="shared" ref="G54:G59" si="14" xml:space="preserve"> F54 * 31 / 100</f>
        <v>799.8</v>
      </c>
      <c r="H54" s="3">
        <f t="shared" si="12"/>
        <v>3379.8</v>
      </c>
      <c r="I54" s="3">
        <f t="shared" si="7"/>
        <v>1689.9</v>
      </c>
      <c r="J54" s="3">
        <f t="shared" si="4"/>
        <v>1689.9</v>
      </c>
    </row>
    <row r="55" spans="1:10" x14ac:dyDescent="0.2">
      <c r="A55" s="3" t="s">
        <v>54</v>
      </c>
      <c r="B55" s="4" t="s">
        <v>15</v>
      </c>
      <c r="C55" s="4" t="s">
        <v>35</v>
      </c>
      <c r="D55" s="4">
        <v>2</v>
      </c>
      <c r="E55" s="4">
        <v>2</v>
      </c>
      <c r="F55" s="3">
        <f t="shared" si="13"/>
        <v>1720</v>
      </c>
      <c r="G55" s="5">
        <f t="shared" si="14"/>
        <v>533.20000000000005</v>
      </c>
      <c r="H55" s="3">
        <f t="shared" si="12"/>
        <v>2253.1999999999998</v>
      </c>
      <c r="I55" s="3">
        <f t="shared" si="7"/>
        <v>1126.5999999999999</v>
      </c>
      <c r="J55" s="3">
        <f t="shared" si="4"/>
        <v>1126.5999999999999</v>
      </c>
    </row>
    <row r="56" spans="1:10" ht="25.5" x14ac:dyDescent="0.2">
      <c r="A56" s="3" t="s">
        <v>97</v>
      </c>
      <c r="B56" s="4" t="s">
        <v>15</v>
      </c>
      <c r="C56" s="4" t="s">
        <v>35</v>
      </c>
      <c r="D56" s="4">
        <v>2</v>
      </c>
      <c r="E56" s="4">
        <v>2</v>
      </c>
      <c r="F56" s="3">
        <f t="shared" si="13"/>
        <v>1720</v>
      </c>
      <c r="G56" s="5">
        <f t="shared" si="14"/>
        <v>533.20000000000005</v>
      </c>
      <c r="H56" s="3">
        <f t="shared" si="12"/>
        <v>2253.1999999999998</v>
      </c>
      <c r="I56" s="3">
        <f t="shared" si="7"/>
        <v>1126.5999999999999</v>
      </c>
      <c r="J56" s="3">
        <f t="shared" si="4"/>
        <v>1126.5999999999999</v>
      </c>
    </row>
    <row r="57" spans="1:10" x14ac:dyDescent="0.2">
      <c r="A57" s="3" t="s">
        <v>55</v>
      </c>
      <c r="B57" s="4" t="s">
        <v>15</v>
      </c>
      <c r="C57" s="4" t="s">
        <v>35</v>
      </c>
      <c r="D57" s="4">
        <v>1</v>
      </c>
      <c r="E57" s="4">
        <v>2</v>
      </c>
      <c r="F57" s="3">
        <f t="shared" si="13"/>
        <v>860</v>
      </c>
      <c r="G57" s="5">
        <f t="shared" si="14"/>
        <v>266.60000000000002</v>
      </c>
      <c r="H57" s="3">
        <f t="shared" si="12"/>
        <v>1126.5999999999999</v>
      </c>
      <c r="I57" s="3">
        <f t="shared" si="7"/>
        <v>563.29999999999995</v>
      </c>
      <c r="J57" s="3">
        <f t="shared" si="4"/>
        <v>563.29999999999995</v>
      </c>
    </row>
    <row r="58" spans="1:10" ht="25.5" x14ac:dyDescent="0.2">
      <c r="A58" s="3" t="s">
        <v>56</v>
      </c>
      <c r="B58" s="4" t="s">
        <v>15</v>
      </c>
      <c r="C58" s="4" t="s">
        <v>33</v>
      </c>
      <c r="D58" s="4">
        <v>1</v>
      </c>
      <c r="E58" s="4">
        <v>2</v>
      </c>
      <c r="F58" s="3">
        <f t="shared" si="13"/>
        <v>860</v>
      </c>
      <c r="G58" s="5">
        <f t="shared" si="14"/>
        <v>266.60000000000002</v>
      </c>
      <c r="H58" s="3">
        <f t="shared" si="12"/>
        <v>1126.5999999999999</v>
      </c>
      <c r="I58" s="3">
        <f t="shared" si="7"/>
        <v>563.29999999999995</v>
      </c>
      <c r="J58" s="3">
        <f t="shared" si="4"/>
        <v>563.29999999999995</v>
      </c>
    </row>
    <row r="59" spans="1:10" x14ac:dyDescent="0.2">
      <c r="A59" s="3" t="s">
        <v>53</v>
      </c>
      <c r="B59" s="4" t="s">
        <v>15</v>
      </c>
      <c r="C59" s="4" t="s">
        <v>18</v>
      </c>
      <c r="D59" s="4">
        <v>1</v>
      </c>
      <c r="E59" s="4">
        <v>2</v>
      </c>
      <c r="F59" s="3">
        <f t="shared" si="13"/>
        <v>860</v>
      </c>
      <c r="G59" s="5">
        <f t="shared" si="14"/>
        <v>266.60000000000002</v>
      </c>
      <c r="H59" s="3">
        <f t="shared" si="12"/>
        <v>1126.5999999999999</v>
      </c>
      <c r="I59" s="3">
        <f t="shared" si="7"/>
        <v>563.29999999999995</v>
      </c>
      <c r="J59" s="3">
        <f>H59/2</f>
        <v>563.29999999999995</v>
      </c>
    </row>
    <row r="60" spans="1:10" x14ac:dyDescent="0.2">
      <c r="A60" s="7" t="s">
        <v>20</v>
      </c>
      <c r="B60" s="6"/>
      <c r="C60" s="6"/>
      <c r="D60" s="6">
        <f>SUM(D54:D58)</f>
        <v>9</v>
      </c>
      <c r="E60" s="6">
        <f>SUM(E54:E58)</f>
        <v>10</v>
      </c>
      <c r="F60" s="7">
        <f>SUM(F54:F59)</f>
        <v>8600</v>
      </c>
      <c r="G60" s="8">
        <f>SUM(G54:G59)</f>
        <v>2666</v>
      </c>
      <c r="H60" s="7">
        <f>SUM(H54:H59)</f>
        <v>11266</v>
      </c>
      <c r="I60" s="7">
        <f>SUM(I54:I59)</f>
        <v>5633</v>
      </c>
      <c r="J60" s="7">
        <f>SUM(J54:J59)</f>
        <v>5633</v>
      </c>
    </row>
    <row r="61" spans="1:10" ht="25.5" x14ac:dyDescent="0.2">
      <c r="A61" s="3" t="s">
        <v>57</v>
      </c>
      <c r="B61" s="3" t="s">
        <v>58</v>
      </c>
      <c r="C61" s="4"/>
      <c r="D61" s="4">
        <v>2.5</v>
      </c>
      <c r="E61" s="4">
        <v>2</v>
      </c>
      <c r="F61" s="3">
        <f>D61 * E61 * 430</f>
        <v>2150</v>
      </c>
      <c r="G61" s="5">
        <f xml:space="preserve"> F61 * 31 / 100</f>
        <v>666.5</v>
      </c>
      <c r="H61" s="3">
        <f>F61 + G61</f>
        <v>2816.5</v>
      </c>
      <c r="I61" s="3">
        <f t="shared" si="7"/>
        <v>1408.25</v>
      </c>
      <c r="J61" s="3">
        <f t="shared" si="4"/>
        <v>1408.25</v>
      </c>
    </row>
    <row r="62" spans="1:10" ht="38.25" x14ac:dyDescent="0.2">
      <c r="A62" s="3" t="s">
        <v>98</v>
      </c>
      <c r="B62" s="4" t="s">
        <v>15</v>
      </c>
      <c r="C62" s="4" t="s">
        <v>22</v>
      </c>
      <c r="D62" s="4">
        <v>3</v>
      </c>
      <c r="E62" s="4">
        <v>4</v>
      </c>
      <c r="F62" s="3">
        <f>D62 * E62 * 430</f>
        <v>5160</v>
      </c>
      <c r="G62" s="5">
        <f xml:space="preserve"> F62 * 31 / 100</f>
        <v>1599.6</v>
      </c>
      <c r="H62" s="3">
        <f>F62 + G62</f>
        <v>6759.6</v>
      </c>
      <c r="I62" s="3">
        <f t="shared" si="7"/>
        <v>3379.8</v>
      </c>
      <c r="J62" s="3">
        <f>H62/2</f>
        <v>3379.8</v>
      </c>
    </row>
    <row r="63" spans="1:10" ht="25.5" x14ac:dyDescent="0.2">
      <c r="A63" s="3" t="s">
        <v>99</v>
      </c>
      <c r="B63" s="4" t="s">
        <v>15</v>
      </c>
      <c r="C63" s="4"/>
      <c r="D63" s="4">
        <v>2</v>
      </c>
      <c r="E63" s="4">
        <v>2</v>
      </c>
      <c r="F63" s="3">
        <f>D63 * E63 * 430</f>
        <v>1720</v>
      </c>
      <c r="G63" s="5">
        <f xml:space="preserve"> F63 * 31 / 100</f>
        <v>533.20000000000005</v>
      </c>
      <c r="H63" s="3">
        <f>F63 + G63</f>
        <v>2253.1999999999998</v>
      </c>
      <c r="I63" s="3">
        <f t="shared" si="7"/>
        <v>1126.5999999999999</v>
      </c>
      <c r="J63" s="3">
        <f t="shared" si="4"/>
        <v>1126.5999999999999</v>
      </c>
    </row>
    <row r="64" spans="1:10" x14ac:dyDescent="0.2">
      <c r="A64" s="3" t="s">
        <v>17</v>
      </c>
      <c r="B64" s="4" t="s">
        <v>15</v>
      </c>
      <c r="C64" s="4"/>
      <c r="D64" s="4">
        <v>4</v>
      </c>
      <c r="E64" s="4">
        <v>4</v>
      </c>
      <c r="F64" s="3">
        <f>D64 * E64 * 430</f>
        <v>6880</v>
      </c>
      <c r="G64" s="5">
        <f xml:space="preserve"> F64 * 31 / 100</f>
        <v>2132.8000000000002</v>
      </c>
      <c r="H64" s="3">
        <f>F64 + G64</f>
        <v>9012.7999999999993</v>
      </c>
      <c r="I64" s="3">
        <f t="shared" si="7"/>
        <v>4506.3999999999996</v>
      </c>
      <c r="J64" s="3">
        <f t="shared" si="4"/>
        <v>4506.3999999999996</v>
      </c>
    </row>
    <row r="65" spans="1:10" x14ac:dyDescent="0.2">
      <c r="A65" s="3" t="s">
        <v>54</v>
      </c>
      <c r="B65" s="4" t="s">
        <v>15</v>
      </c>
      <c r="C65" s="4"/>
      <c r="D65" s="4">
        <v>3</v>
      </c>
      <c r="E65" s="4">
        <v>3</v>
      </c>
      <c r="F65" s="3">
        <f>D65 * E65 * 430</f>
        <v>3870</v>
      </c>
      <c r="G65" s="5">
        <f xml:space="preserve"> F65 * 31 / 100</f>
        <v>1199.7</v>
      </c>
      <c r="H65" s="3">
        <f>F65 + G65</f>
        <v>5069.7</v>
      </c>
      <c r="I65" s="3">
        <f t="shared" si="7"/>
        <v>2534.85</v>
      </c>
      <c r="J65" s="3">
        <f t="shared" si="4"/>
        <v>2534.85</v>
      </c>
    </row>
    <row r="66" spans="1:10" x14ac:dyDescent="0.2">
      <c r="A66" s="7" t="s">
        <v>20</v>
      </c>
      <c r="B66" s="6"/>
      <c r="C66" s="6"/>
      <c r="D66" s="6">
        <f t="shared" ref="D66:J66" si="15">SUM(D61:D65)</f>
        <v>14.5</v>
      </c>
      <c r="E66" s="6">
        <f t="shared" si="15"/>
        <v>15</v>
      </c>
      <c r="F66" s="7">
        <f t="shared" si="15"/>
        <v>19780</v>
      </c>
      <c r="G66" s="8">
        <f t="shared" si="15"/>
        <v>6131.8</v>
      </c>
      <c r="H66" s="7">
        <f t="shared" si="15"/>
        <v>25911.8</v>
      </c>
      <c r="I66" s="7">
        <f t="shared" si="15"/>
        <v>12955.9</v>
      </c>
      <c r="J66" s="7">
        <f t="shared" si="15"/>
        <v>12955.9</v>
      </c>
    </row>
    <row r="67" spans="1:10" ht="25.5" x14ac:dyDescent="0.2">
      <c r="A67" s="3" t="s">
        <v>59</v>
      </c>
      <c r="B67" s="3" t="s">
        <v>60</v>
      </c>
      <c r="C67" s="4" t="s">
        <v>22</v>
      </c>
      <c r="D67" s="4">
        <v>12</v>
      </c>
      <c r="E67" s="4">
        <v>1</v>
      </c>
      <c r="F67" s="3">
        <f t="shared" ref="F67:F79" si="16">D67 * E67 * 430</f>
        <v>5160</v>
      </c>
      <c r="G67" s="5">
        <f t="shared" ref="G67:G112" si="17" xml:space="preserve"> F67 * 31 / 100</f>
        <v>1599.6</v>
      </c>
      <c r="H67" s="3">
        <f>F67 + G67</f>
        <v>6759.6</v>
      </c>
      <c r="I67" s="3">
        <f t="shared" si="7"/>
        <v>3379.8</v>
      </c>
      <c r="J67" s="3">
        <f t="shared" si="4"/>
        <v>3379.8</v>
      </c>
    </row>
    <row r="68" spans="1:10" ht="25.5" x14ac:dyDescent="0.2">
      <c r="A68" s="3" t="s">
        <v>61</v>
      </c>
      <c r="B68" s="4" t="s">
        <v>15</v>
      </c>
      <c r="C68" s="4" t="s">
        <v>22</v>
      </c>
      <c r="D68" s="4">
        <v>12</v>
      </c>
      <c r="E68" s="4">
        <v>1</v>
      </c>
      <c r="F68" s="3">
        <f t="shared" si="16"/>
        <v>5160</v>
      </c>
      <c r="G68" s="5">
        <f t="shared" si="17"/>
        <v>1599.6</v>
      </c>
      <c r="H68" s="3">
        <f>F68 + G68</f>
        <v>6759.6</v>
      </c>
      <c r="I68" s="3">
        <f t="shared" si="7"/>
        <v>3379.8</v>
      </c>
      <c r="J68" s="3">
        <f t="shared" si="4"/>
        <v>3379.8</v>
      </c>
    </row>
    <row r="69" spans="1:10" x14ac:dyDescent="0.2">
      <c r="A69" s="3" t="s">
        <v>100</v>
      </c>
      <c r="B69" s="4" t="s">
        <v>15</v>
      </c>
      <c r="C69" s="4" t="s">
        <v>22</v>
      </c>
      <c r="D69" s="4">
        <v>12</v>
      </c>
      <c r="E69" s="4">
        <v>1</v>
      </c>
      <c r="F69" s="3">
        <f t="shared" si="16"/>
        <v>5160</v>
      </c>
      <c r="G69" s="5">
        <f t="shared" si="17"/>
        <v>1599.6</v>
      </c>
      <c r="H69" s="3">
        <f>F69 + G69</f>
        <v>6759.6</v>
      </c>
      <c r="I69" s="3">
        <f t="shared" si="7"/>
        <v>3379.8</v>
      </c>
      <c r="J69" s="3">
        <f t="shared" si="4"/>
        <v>3379.8</v>
      </c>
    </row>
    <row r="70" spans="1:10" ht="51" x14ac:dyDescent="0.2">
      <c r="A70" s="3" t="s">
        <v>101</v>
      </c>
      <c r="B70" s="4" t="s">
        <v>15</v>
      </c>
      <c r="C70" s="4"/>
      <c r="D70" s="4">
        <v>6</v>
      </c>
      <c r="E70" s="4">
        <v>2</v>
      </c>
      <c r="F70" s="3">
        <f t="shared" si="16"/>
        <v>5160</v>
      </c>
      <c r="G70" s="5">
        <f t="shared" si="17"/>
        <v>1599.6</v>
      </c>
      <c r="H70" s="3">
        <f>F70 + G70</f>
        <v>6759.6</v>
      </c>
      <c r="I70" s="3">
        <f t="shared" si="7"/>
        <v>3379.8</v>
      </c>
      <c r="J70" s="3">
        <f t="shared" si="4"/>
        <v>3379.8</v>
      </c>
    </row>
    <row r="71" spans="1:10" ht="76.5" x14ac:dyDescent="0.2">
      <c r="A71" s="3" t="s">
        <v>62</v>
      </c>
      <c r="B71" s="4" t="s">
        <v>15</v>
      </c>
      <c r="C71" s="4"/>
      <c r="D71" s="4">
        <v>6</v>
      </c>
      <c r="E71" s="4">
        <v>2</v>
      </c>
      <c r="F71" s="3">
        <f t="shared" si="16"/>
        <v>5160</v>
      </c>
      <c r="G71" s="5">
        <f t="shared" si="17"/>
        <v>1599.6</v>
      </c>
      <c r="H71" s="3">
        <f t="shared" ref="H71:H107" si="18">F71 + G71</f>
        <v>6759.6</v>
      </c>
      <c r="I71" s="3">
        <f t="shared" si="7"/>
        <v>3379.8</v>
      </c>
      <c r="J71" s="3">
        <f t="shared" ref="J71:J107" si="19">H71/2</f>
        <v>3379.8</v>
      </c>
    </row>
    <row r="72" spans="1:10" x14ac:dyDescent="0.2">
      <c r="A72" s="3" t="s">
        <v>63</v>
      </c>
      <c r="B72" s="4" t="s">
        <v>15</v>
      </c>
      <c r="C72" s="4"/>
      <c r="D72" s="4">
        <v>6</v>
      </c>
      <c r="E72" s="4">
        <v>4</v>
      </c>
      <c r="F72" s="3">
        <f t="shared" si="16"/>
        <v>10320</v>
      </c>
      <c r="G72" s="5">
        <f t="shared" si="17"/>
        <v>3199.2</v>
      </c>
      <c r="H72" s="3">
        <f t="shared" si="18"/>
        <v>13519.2</v>
      </c>
      <c r="I72" s="3">
        <f t="shared" si="7"/>
        <v>6759.6</v>
      </c>
      <c r="J72" s="3">
        <f t="shared" si="19"/>
        <v>6759.6</v>
      </c>
    </row>
    <row r="73" spans="1:10" x14ac:dyDescent="0.2">
      <c r="A73" s="3" t="s">
        <v>64</v>
      </c>
      <c r="B73" s="4" t="s">
        <v>15</v>
      </c>
      <c r="C73" s="4"/>
      <c r="D73" s="4">
        <v>4</v>
      </c>
      <c r="E73" s="4">
        <v>6</v>
      </c>
      <c r="F73" s="3">
        <f t="shared" si="16"/>
        <v>10320</v>
      </c>
      <c r="G73" s="5">
        <f t="shared" si="17"/>
        <v>3199.2</v>
      </c>
      <c r="H73" s="3">
        <f t="shared" si="18"/>
        <v>13519.2</v>
      </c>
      <c r="I73" s="3">
        <f t="shared" si="7"/>
        <v>6759.6</v>
      </c>
      <c r="J73" s="3">
        <f t="shared" si="19"/>
        <v>6759.6</v>
      </c>
    </row>
    <row r="74" spans="1:10" ht="25.5" x14ac:dyDescent="0.2">
      <c r="A74" s="3" t="s">
        <v>102</v>
      </c>
      <c r="B74" s="4" t="s">
        <v>15</v>
      </c>
      <c r="C74" s="4"/>
      <c r="D74" s="4">
        <v>6</v>
      </c>
      <c r="E74" s="4">
        <v>8</v>
      </c>
      <c r="F74" s="3">
        <f t="shared" si="16"/>
        <v>20640</v>
      </c>
      <c r="G74" s="5">
        <f t="shared" si="17"/>
        <v>6398.4</v>
      </c>
      <c r="H74" s="3">
        <f t="shared" si="18"/>
        <v>27038.400000000001</v>
      </c>
      <c r="I74" s="3">
        <f t="shared" si="7"/>
        <v>13519.2</v>
      </c>
      <c r="J74" s="3">
        <f t="shared" si="19"/>
        <v>13519.2</v>
      </c>
    </row>
    <row r="75" spans="1:10" x14ac:dyDescent="0.2">
      <c r="A75" s="3" t="s">
        <v>103</v>
      </c>
      <c r="B75" s="4" t="s">
        <v>15</v>
      </c>
      <c r="C75" s="4"/>
      <c r="D75" s="4">
        <v>2</v>
      </c>
      <c r="E75" s="4">
        <v>2</v>
      </c>
      <c r="F75" s="3">
        <f t="shared" si="16"/>
        <v>1720</v>
      </c>
      <c r="G75" s="5">
        <f t="shared" si="17"/>
        <v>533.20000000000005</v>
      </c>
      <c r="H75" s="3">
        <f t="shared" si="18"/>
        <v>2253.1999999999998</v>
      </c>
      <c r="I75" s="3">
        <f t="shared" si="7"/>
        <v>1126.5999999999999</v>
      </c>
      <c r="J75" s="3">
        <f t="shared" si="19"/>
        <v>1126.5999999999999</v>
      </c>
    </row>
    <row r="76" spans="1:10" x14ac:dyDescent="0.2">
      <c r="A76" s="3" t="s">
        <v>104</v>
      </c>
      <c r="B76" s="4" t="s">
        <v>15</v>
      </c>
      <c r="C76" s="4"/>
      <c r="D76" s="4">
        <v>3</v>
      </c>
      <c r="E76" s="4">
        <v>2</v>
      </c>
      <c r="F76" s="3">
        <f t="shared" si="16"/>
        <v>2580</v>
      </c>
      <c r="G76" s="5">
        <f t="shared" si="17"/>
        <v>799.8</v>
      </c>
      <c r="H76" s="3">
        <f t="shared" si="18"/>
        <v>3379.8</v>
      </c>
      <c r="I76" s="3">
        <f t="shared" si="7"/>
        <v>1689.9</v>
      </c>
      <c r="J76" s="3">
        <f t="shared" si="19"/>
        <v>1689.9</v>
      </c>
    </row>
    <row r="77" spans="1:10" ht="25.5" x14ac:dyDescent="0.2">
      <c r="A77" s="3" t="s">
        <v>105</v>
      </c>
      <c r="B77" s="4" t="s">
        <v>15</v>
      </c>
      <c r="C77" s="4"/>
      <c r="D77" s="4">
        <v>2</v>
      </c>
      <c r="E77" s="4">
        <v>1</v>
      </c>
      <c r="F77" s="3">
        <f t="shared" si="16"/>
        <v>860</v>
      </c>
      <c r="G77" s="5">
        <f t="shared" si="17"/>
        <v>266.60000000000002</v>
      </c>
      <c r="H77" s="3">
        <f t="shared" si="18"/>
        <v>1126.5999999999999</v>
      </c>
      <c r="I77" s="3">
        <f t="shared" si="7"/>
        <v>563.29999999999995</v>
      </c>
      <c r="J77" s="3">
        <f t="shared" si="19"/>
        <v>563.29999999999995</v>
      </c>
    </row>
    <row r="78" spans="1:10" x14ac:dyDescent="0.2">
      <c r="A78" s="7" t="s">
        <v>20</v>
      </c>
      <c r="B78" s="6"/>
      <c r="C78" s="6"/>
      <c r="D78" s="6">
        <f t="shared" ref="D78:J78" si="20">SUM(D67:D77)</f>
        <v>71</v>
      </c>
      <c r="E78" s="6">
        <f t="shared" si="20"/>
        <v>30</v>
      </c>
      <c r="F78" s="7">
        <f t="shared" si="20"/>
        <v>72240</v>
      </c>
      <c r="G78" s="8">
        <f t="shared" si="20"/>
        <v>22394.400000000001</v>
      </c>
      <c r="H78" s="7">
        <f t="shared" si="20"/>
        <v>94634.4</v>
      </c>
      <c r="I78" s="7">
        <f t="shared" si="20"/>
        <v>47317.2</v>
      </c>
      <c r="J78" s="7">
        <f t="shared" si="20"/>
        <v>47317.2</v>
      </c>
    </row>
    <row r="79" spans="1:10" ht="76.5" x14ac:dyDescent="0.2">
      <c r="A79" s="3" t="s">
        <v>107</v>
      </c>
      <c r="B79" s="3" t="s">
        <v>65</v>
      </c>
      <c r="C79" s="4" t="s">
        <v>35</v>
      </c>
      <c r="D79" s="4">
        <v>4.5</v>
      </c>
      <c r="E79" s="4">
        <v>2</v>
      </c>
      <c r="F79" s="3">
        <f t="shared" si="16"/>
        <v>3870</v>
      </c>
      <c r="G79" s="5">
        <f t="shared" si="17"/>
        <v>1199.7</v>
      </c>
      <c r="H79" s="3">
        <f>F79 + G79</f>
        <v>5069.7</v>
      </c>
      <c r="I79" s="3">
        <f t="shared" si="7"/>
        <v>2534.85</v>
      </c>
      <c r="J79" s="3">
        <f t="shared" si="19"/>
        <v>2534.85</v>
      </c>
    </row>
    <row r="80" spans="1:10" x14ac:dyDescent="0.2">
      <c r="A80" s="3" t="s">
        <v>63</v>
      </c>
      <c r="B80" s="4" t="s">
        <v>15</v>
      </c>
      <c r="C80" s="4" t="s">
        <v>35</v>
      </c>
      <c r="D80" s="4">
        <v>1.5</v>
      </c>
      <c r="E80" s="4">
        <v>1</v>
      </c>
      <c r="F80" s="3">
        <f t="shared" ref="F80:F85" si="21">D80 * E80 * 430</f>
        <v>645</v>
      </c>
      <c r="G80" s="5">
        <f t="shared" si="17"/>
        <v>199.95</v>
      </c>
      <c r="H80" s="3">
        <f t="shared" si="18"/>
        <v>844.95</v>
      </c>
      <c r="I80" s="3">
        <f t="shared" si="7"/>
        <v>422.47500000000002</v>
      </c>
      <c r="J80" s="3">
        <f t="shared" si="19"/>
        <v>422.47500000000002</v>
      </c>
    </row>
    <row r="81" spans="1:11" ht="25.5" x14ac:dyDescent="0.2">
      <c r="A81" s="3" t="s">
        <v>106</v>
      </c>
      <c r="B81" s="4" t="s">
        <v>15</v>
      </c>
      <c r="C81" s="4" t="s">
        <v>27</v>
      </c>
      <c r="D81" s="4">
        <v>2</v>
      </c>
      <c r="E81" s="4">
        <v>3</v>
      </c>
      <c r="F81" s="3">
        <f t="shared" si="21"/>
        <v>2580</v>
      </c>
      <c r="G81" s="5">
        <f t="shared" si="17"/>
        <v>799.8</v>
      </c>
      <c r="H81" s="3">
        <f t="shared" si="18"/>
        <v>3379.8</v>
      </c>
      <c r="I81" s="3">
        <f t="shared" si="7"/>
        <v>1689.9</v>
      </c>
      <c r="J81" s="3">
        <f t="shared" si="19"/>
        <v>1689.9</v>
      </c>
    </row>
    <row r="82" spans="1:11" x14ac:dyDescent="0.2">
      <c r="A82" s="3" t="s">
        <v>108</v>
      </c>
      <c r="B82" s="4" t="s">
        <v>15</v>
      </c>
      <c r="C82" s="4" t="s">
        <v>18</v>
      </c>
      <c r="D82" s="4">
        <v>1.5</v>
      </c>
      <c r="E82" s="4">
        <v>2</v>
      </c>
      <c r="F82" s="3">
        <f t="shared" si="21"/>
        <v>1290</v>
      </c>
      <c r="G82" s="5">
        <f t="shared" si="17"/>
        <v>399.9</v>
      </c>
      <c r="H82" s="3">
        <f t="shared" si="18"/>
        <v>1689.9</v>
      </c>
      <c r="I82" s="3">
        <f t="shared" si="7"/>
        <v>844.95</v>
      </c>
      <c r="J82" s="3">
        <f t="shared" si="19"/>
        <v>844.95</v>
      </c>
    </row>
    <row r="83" spans="1:11" ht="25.5" x14ac:dyDescent="0.2">
      <c r="A83" s="3" t="s">
        <v>109</v>
      </c>
      <c r="B83" s="4" t="s">
        <v>31</v>
      </c>
      <c r="C83" s="4" t="s">
        <v>18</v>
      </c>
      <c r="D83" s="4">
        <v>2</v>
      </c>
      <c r="E83" s="4">
        <v>2</v>
      </c>
      <c r="F83" s="3">
        <f t="shared" si="21"/>
        <v>1720</v>
      </c>
      <c r="G83" s="5">
        <f t="shared" si="17"/>
        <v>533.20000000000005</v>
      </c>
      <c r="H83" s="3">
        <f t="shared" si="18"/>
        <v>2253.1999999999998</v>
      </c>
      <c r="I83" s="3">
        <f t="shared" si="7"/>
        <v>1126.5999999999999</v>
      </c>
      <c r="J83" s="3">
        <f t="shared" si="19"/>
        <v>1126.5999999999999</v>
      </c>
    </row>
    <row r="84" spans="1:11" ht="38.25" x14ac:dyDescent="0.2">
      <c r="A84" s="3" t="s">
        <v>110</v>
      </c>
      <c r="B84" s="4" t="s">
        <v>31</v>
      </c>
      <c r="C84" s="4" t="s">
        <v>80</v>
      </c>
      <c r="D84" s="4">
        <v>3</v>
      </c>
      <c r="E84" s="4">
        <v>5</v>
      </c>
      <c r="F84" s="3">
        <f t="shared" si="21"/>
        <v>6450</v>
      </c>
      <c r="G84" s="5">
        <f t="shared" si="17"/>
        <v>1999.5</v>
      </c>
      <c r="H84" s="3">
        <f>F84 + G84</f>
        <v>8449.5</v>
      </c>
      <c r="I84" s="3">
        <f t="shared" ref="I84:I92" si="22">H84/2</f>
        <v>4224.75</v>
      </c>
      <c r="J84" s="26">
        <f>H84/2</f>
        <v>4224.75</v>
      </c>
      <c r="K84" s="27"/>
    </row>
    <row r="85" spans="1:11" x14ac:dyDescent="0.2">
      <c r="A85" s="14" t="s">
        <v>132</v>
      </c>
      <c r="B85" s="4" t="s">
        <v>15</v>
      </c>
      <c r="C85" s="4" t="s">
        <v>136</v>
      </c>
      <c r="D85" s="4">
        <v>12</v>
      </c>
      <c r="E85" s="4">
        <v>2</v>
      </c>
      <c r="F85" s="3">
        <f t="shared" si="21"/>
        <v>10320</v>
      </c>
      <c r="G85" s="5">
        <f t="shared" si="17"/>
        <v>3199.2</v>
      </c>
      <c r="H85" s="3">
        <f>F85 + G85</f>
        <v>13519.2</v>
      </c>
      <c r="I85" s="3">
        <f t="shared" si="22"/>
        <v>6759.6</v>
      </c>
      <c r="J85" s="3">
        <f>H85/2</f>
        <v>6759.6</v>
      </c>
      <c r="K85" s="25"/>
    </row>
    <row r="86" spans="1:11" x14ac:dyDescent="0.2">
      <c r="A86" s="7" t="s">
        <v>20</v>
      </c>
      <c r="B86" s="6"/>
      <c r="C86" s="6"/>
      <c r="D86" s="6">
        <f t="shared" ref="D86:J86" si="23">SUM(D79:D85)</f>
        <v>26.5</v>
      </c>
      <c r="E86" s="6">
        <f t="shared" si="23"/>
        <v>17</v>
      </c>
      <c r="F86" s="7">
        <f t="shared" si="23"/>
        <v>26875</v>
      </c>
      <c r="G86" s="8">
        <f t="shared" si="23"/>
        <v>8331.25</v>
      </c>
      <c r="H86" s="7">
        <f t="shared" si="23"/>
        <v>35206.25</v>
      </c>
      <c r="I86" s="7">
        <f t="shared" si="23"/>
        <v>17603.125</v>
      </c>
      <c r="J86" s="7">
        <f t="shared" si="23"/>
        <v>17603.125</v>
      </c>
    </row>
    <row r="87" spans="1:11" ht="25.5" x14ac:dyDescent="0.2">
      <c r="A87" s="3" t="s">
        <v>111</v>
      </c>
      <c r="B87" s="3" t="s">
        <v>66</v>
      </c>
      <c r="C87" s="4"/>
      <c r="D87" s="4">
        <v>11.5</v>
      </c>
      <c r="E87" s="4">
        <v>6</v>
      </c>
      <c r="F87" s="3">
        <f t="shared" ref="F87:F92" si="24">D87 * E87 * 430</f>
        <v>29670</v>
      </c>
      <c r="G87" s="5">
        <f t="shared" si="17"/>
        <v>9197.7000000000007</v>
      </c>
      <c r="H87" s="3">
        <f t="shared" si="18"/>
        <v>38867.699999999997</v>
      </c>
      <c r="I87" s="3">
        <f t="shared" si="22"/>
        <v>19433.849999999999</v>
      </c>
      <c r="J87" s="3">
        <f t="shared" si="19"/>
        <v>19433.849999999999</v>
      </c>
    </row>
    <row r="88" spans="1:11" x14ac:dyDescent="0.2">
      <c r="A88" s="3" t="s">
        <v>112</v>
      </c>
      <c r="B88" s="4" t="s">
        <v>15</v>
      </c>
      <c r="C88" s="4"/>
      <c r="D88" s="4">
        <v>1</v>
      </c>
      <c r="E88" s="4">
        <v>2</v>
      </c>
      <c r="F88" s="3">
        <f t="shared" si="24"/>
        <v>860</v>
      </c>
      <c r="G88" s="5">
        <f t="shared" si="17"/>
        <v>266.60000000000002</v>
      </c>
      <c r="H88" s="3">
        <f t="shared" si="18"/>
        <v>1126.5999999999999</v>
      </c>
      <c r="I88" s="3">
        <f t="shared" si="22"/>
        <v>563.29999999999995</v>
      </c>
      <c r="J88" s="3">
        <f t="shared" si="19"/>
        <v>563.29999999999995</v>
      </c>
    </row>
    <row r="89" spans="1:11" x14ac:dyDescent="0.2">
      <c r="A89" s="3" t="s">
        <v>67</v>
      </c>
      <c r="B89" s="4" t="s">
        <v>15</v>
      </c>
      <c r="C89" s="4"/>
      <c r="D89" s="4">
        <v>3</v>
      </c>
      <c r="E89" s="4">
        <v>2</v>
      </c>
      <c r="F89" s="3">
        <f t="shared" si="24"/>
        <v>2580</v>
      </c>
      <c r="G89" s="5">
        <f t="shared" si="17"/>
        <v>799.8</v>
      </c>
      <c r="H89" s="3">
        <f t="shared" si="18"/>
        <v>3379.8</v>
      </c>
      <c r="I89" s="3">
        <f t="shared" si="22"/>
        <v>1689.9</v>
      </c>
      <c r="J89" s="3">
        <f t="shared" si="19"/>
        <v>1689.9</v>
      </c>
    </row>
    <row r="90" spans="1:11" ht="25.5" x14ac:dyDescent="0.2">
      <c r="A90" s="3" t="s">
        <v>113</v>
      </c>
      <c r="B90" s="4" t="s">
        <v>15</v>
      </c>
      <c r="C90" s="4"/>
      <c r="D90" s="4">
        <v>3</v>
      </c>
      <c r="E90" s="4">
        <v>3</v>
      </c>
      <c r="F90" s="3">
        <f t="shared" si="24"/>
        <v>3870</v>
      </c>
      <c r="G90" s="5">
        <f t="shared" si="17"/>
        <v>1199.7</v>
      </c>
      <c r="H90" s="3">
        <f t="shared" si="18"/>
        <v>5069.7</v>
      </c>
      <c r="I90" s="3">
        <f t="shared" si="22"/>
        <v>2534.85</v>
      </c>
      <c r="J90" s="3">
        <f t="shared" si="19"/>
        <v>2534.85</v>
      </c>
    </row>
    <row r="91" spans="1:11" x14ac:dyDescent="0.2">
      <c r="A91" s="3" t="s">
        <v>68</v>
      </c>
      <c r="B91" s="4" t="s">
        <v>15</v>
      </c>
      <c r="C91" s="4"/>
      <c r="D91" s="4">
        <v>3</v>
      </c>
      <c r="E91" s="4">
        <v>2</v>
      </c>
      <c r="F91" s="3">
        <f t="shared" si="24"/>
        <v>2580</v>
      </c>
      <c r="G91" s="5">
        <f t="shared" si="17"/>
        <v>799.8</v>
      </c>
      <c r="H91" s="3">
        <f t="shared" si="18"/>
        <v>3379.8</v>
      </c>
      <c r="I91" s="3">
        <f t="shared" si="22"/>
        <v>1689.9</v>
      </c>
      <c r="J91" s="3">
        <f t="shared" si="19"/>
        <v>1689.9</v>
      </c>
    </row>
    <row r="92" spans="1:11" x14ac:dyDescent="0.2">
      <c r="A92" s="3" t="s">
        <v>114</v>
      </c>
      <c r="B92" s="4" t="s">
        <v>15</v>
      </c>
      <c r="C92" s="4"/>
      <c r="D92" s="4">
        <v>6</v>
      </c>
      <c r="E92" s="4">
        <v>3</v>
      </c>
      <c r="F92" s="3">
        <f t="shared" si="24"/>
        <v>7740</v>
      </c>
      <c r="G92" s="5">
        <f t="shared" si="17"/>
        <v>2399.4</v>
      </c>
      <c r="H92" s="3">
        <f>F92 + G92</f>
        <v>10139.4</v>
      </c>
      <c r="I92" s="3">
        <f t="shared" si="22"/>
        <v>5069.7</v>
      </c>
      <c r="J92" s="3">
        <f>H92/2</f>
        <v>5069.7</v>
      </c>
    </row>
    <row r="93" spans="1:11" x14ac:dyDescent="0.2">
      <c r="A93" s="9" t="s">
        <v>20</v>
      </c>
      <c r="B93" s="10"/>
      <c r="C93" s="10"/>
      <c r="D93" s="10">
        <f>SUM(D87:D91)</f>
        <v>21.5</v>
      </c>
      <c r="E93" s="10">
        <f>SUM(E87:E91)</f>
        <v>15</v>
      </c>
      <c r="F93" s="9">
        <f>SUM(F87:F92)</f>
        <v>47300</v>
      </c>
      <c r="G93" s="11">
        <f>SUM(G87:G92)</f>
        <v>14663</v>
      </c>
      <c r="H93" s="9">
        <f t="shared" si="18"/>
        <v>61963</v>
      </c>
      <c r="I93" s="9">
        <f>SUM(I87:I92)</f>
        <v>30981.5</v>
      </c>
      <c r="J93" s="9">
        <f t="shared" si="19"/>
        <v>30981.5</v>
      </c>
    </row>
    <row r="94" spans="1:11" ht="25.5" x14ac:dyDescent="0.2">
      <c r="A94" s="3" t="s">
        <v>72</v>
      </c>
      <c r="B94" s="12" t="s">
        <v>73</v>
      </c>
      <c r="C94" s="12" t="s">
        <v>22</v>
      </c>
      <c r="D94" s="12">
        <v>12</v>
      </c>
      <c r="E94" s="13">
        <v>2</v>
      </c>
      <c r="F94" s="3">
        <f>D94 * E94 * 430</f>
        <v>10320</v>
      </c>
      <c r="G94" s="5">
        <f t="shared" si="17"/>
        <v>3199.2</v>
      </c>
      <c r="H94" s="3">
        <f t="shared" si="18"/>
        <v>13519.2</v>
      </c>
      <c r="I94" s="3">
        <f>H94/2</f>
        <v>6759.6</v>
      </c>
      <c r="J94" s="3">
        <f t="shared" si="19"/>
        <v>6759.6</v>
      </c>
    </row>
    <row r="95" spans="1:11" ht="25.5" x14ac:dyDescent="0.2">
      <c r="A95" s="12" t="s">
        <v>131</v>
      </c>
      <c r="B95" s="12" t="s">
        <v>15</v>
      </c>
      <c r="C95" s="12" t="s">
        <v>22</v>
      </c>
      <c r="D95" s="12">
        <v>12</v>
      </c>
      <c r="E95" s="13">
        <v>2</v>
      </c>
      <c r="F95" s="3">
        <f>D95 * E95 * 430</f>
        <v>10320</v>
      </c>
      <c r="G95" s="5">
        <f t="shared" si="17"/>
        <v>3199.2</v>
      </c>
      <c r="H95" s="12">
        <f t="shared" si="18"/>
        <v>13519.2</v>
      </c>
      <c r="I95" s="12">
        <f>H95/2</f>
        <v>6759.6</v>
      </c>
      <c r="J95" s="12">
        <f t="shared" si="19"/>
        <v>6759.6</v>
      </c>
    </row>
    <row r="96" spans="1:11" x14ac:dyDescent="0.2">
      <c r="A96" s="7" t="s">
        <v>20</v>
      </c>
      <c r="B96" s="7"/>
      <c r="C96" s="7"/>
      <c r="D96" s="7">
        <f>SUM(D94:D95)</f>
        <v>24</v>
      </c>
      <c r="E96" s="6">
        <f>SUM(E94:E95)</f>
        <v>4</v>
      </c>
      <c r="F96" s="7">
        <f>SUM(F94:F95)</f>
        <v>20640</v>
      </c>
      <c r="G96" s="8">
        <f>SUM(G94:G95)</f>
        <v>6398.4</v>
      </c>
      <c r="H96" s="7">
        <f>SUM(H94:H95)</f>
        <v>27038.400000000001</v>
      </c>
      <c r="I96" s="7">
        <f>H96/2</f>
        <v>13519.2</v>
      </c>
      <c r="J96" s="7">
        <f t="shared" si="19"/>
        <v>13519.2</v>
      </c>
    </row>
    <row r="97" spans="1:11" ht="38.25" x14ac:dyDescent="0.2">
      <c r="A97" s="3" t="s">
        <v>69</v>
      </c>
      <c r="B97" s="3" t="s">
        <v>70</v>
      </c>
      <c r="C97" s="4" t="s">
        <v>33</v>
      </c>
      <c r="D97" s="4">
        <v>8</v>
      </c>
      <c r="E97" s="4">
        <v>9</v>
      </c>
      <c r="F97" s="3">
        <f>D97 * E97 * 430</f>
        <v>30960</v>
      </c>
      <c r="G97" s="5">
        <f t="shared" si="17"/>
        <v>9597.6</v>
      </c>
      <c r="H97" s="3">
        <f t="shared" si="18"/>
        <v>40557.599999999999</v>
      </c>
      <c r="I97" s="3">
        <f>H97/2</f>
        <v>20278.8</v>
      </c>
      <c r="J97" s="3">
        <f t="shared" si="19"/>
        <v>20278.8</v>
      </c>
    </row>
    <row r="98" spans="1:11" ht="25.5" x14ac:dyDescent="0.2">
      <c r="A98" s="3" t="s">
        <v>115</v>
      </c>
      <c r="B98" s="3" t="s">
        <v>15</v>
      </c>
      <c r="C98" s="4" t="s">
        <v>33</v>
      </c>
      <c r="D98" s="4">
        <v>5</v>
      </c>
      <c r="E98" s="4">
        <v>6</v>
      </c>
      <c r="F98" s="3">
        <f>D98 * E98 * 430</f>
        <v>12900</v>
      </c>
      <c r="G98" s="5">
        <f t="shared" si="17"/>
        <v>3999</v>
      </c>
      <c r="H98" s="3">
        <f>F98 + G98</f>
        <v>16899</v>
      </c>
      <c r="I98" s="3">
        <f>H98/2</f>
        <v>8449.5</v>
      </c>
      <c r="J98" s="3">
        <f>H98/2</f>
        <v>8449.5</v>
      </c>
    </row>
    <row r="99" spans="1:11" x14ac:dyDescent="0.2">
      <c r="A99" s="7" t="s">
        <v>20</v>
      </c>
      <c r="B99" s="7"/>
      <c r="C99" s="7"/>
      <c r="D99" s="6">
        <f t="shared" ref="D99:J99" si="25">SUM(D97:D98)</f>
        <v>13</v>
      </c>
      <c r="E99" s="6">
        <f t="shared" si="25"/>
        <v>15</v>
      </c>
      <c r="F99" s="7">
        <f t="shared" si="25"/>
        <v>43860</v>
      </c>
      <c r="G99" s="8">
        <f t="shared" si="25"/>
        <v>13596.6</v>
      </c>
      <c r="H99" s="7">
        <f t="shared" si="25"/>
        <v>57456.6</v>
      </c>
      <c r="I99" s="7">
        <f t="shared" si="25"/>
        <v>28728.3</v>
      </c>
      <c r="J99" s="7">
        <f t="shared" si="25"/>
        <v>28728.3</v>
      </c>
    </row>
    <row r="100" spans="1:11" ht="25.5" x14ac:dyDescent="0.2">
      <c r="A100" s="3" t="s">
        <v>120</v>
      </c>
      <c r="B100" s="3" t="s">
        <v>121</v>
      </c>
      <c r="C100" s="3" t="s">
        <v>35</v>
      </c>
      <c r="D100" s="3">
        <v>2</v>
      </c>
      <c r="E100" s="4">
        <v>4</v>
      </c>
      <c r="F100" s="3">
        <f t="shared" ref="F100:F107" si="26">D100 * E100 * 430</f>
        <v>3440</v>
      </c>
      <c r="G100" s="5">
        <f t="shared" si="17"/>
        <v>1066.4000000000001</v>
      </c>
      <c r="H100" s="3">
        <f t="shared" si="18"/>
        <v>4506.3999999999996</v>
      </c>
      <c r="I100" s="3">
        <f t="shared" ref="I100:I107" si="27">H100/2</f>
        <v>2253.1999999999998</v>
      </c>
      <c r="J100" s="3">
        <f t="shared" si="19"/>
        <v>2253.1999999999998</v>
      </c>
    </row>
    <row r="101" spans="1:11" ht="25.5" x14ac:dyDescent="0.2">
      <c r="A101" s="3" t="s">
        <v>122</v>
      </c>
      <c r="B101" s="3" t="s">
        <v>15</v>
      </c>
      <c r="C101" s="3" t="s">
        <v>35</v>
      </c>
      <c r="D101" s="3">
        <v>2</v>
      </c>
      <c r="E101" s="4">
        <v>4</v>
      </c>
      <c r="F101" s="3">
        <f t="shared" si="26"/>
        <v>3440</v>
      </c>
      <c r="G101" s="5">
        <f t="shared" si="17"/>
        <v>1066.4000000000001</v>
      </c>
      <c r="H101" s="3">
        <f t="shared" si="18"/>
        <v>4506.3999999999996</v>
      </c>
      <c r="I101" s="3">
        <f t="shared" si="27"/>
        <v>2253.1999999999998</v>
      </c>
      <c r="J101" s="3">
        <f t="shared" si="19"/>
        <v>2253.1999999999998</v>
      </c>
    </row>
    <row r="102" spans="1:11" ht="25.5" x14ac:dyDescent="0.2">
      <c r="A102" s="3" t="s">
        <v>123</v>
      </c>
      <c r="B102" s="3" t="s">
        <v>15</v>
      </c>
      <c r="C102" s="3" t="s">
        <v>35</v>
      </c>
      <c r="D102" s="3">
        <v>3</v>
      </c>
      <c r="E102" s="4">
        <v>4</v>
      </c>
      <c r="F102" s="3">
        <f t="shared" si="26"/>
        <v>5160</v>
      </c>
      <c r="G102" s="5">
        <f t="shared" si="17"/>
        <v>1599.6</v>
      </c>
      <c r="H102" s="3">
        <f t="shared" si="18"/>
        <v>6759.6</v>
      </c>
      <c r="I102" s="3">
        <f t="shared" si="27"/>
        <v>3379.8</v>
      </c>
      <c r="J102" s="3">
        <f t="shared" si="19"/>
        <v>3379.8</v>
      </c>
    </row>
    <row r="103" spans="1:11" ht="25.5" x14ac:dyDescent="0.2">
      <c r="A103" s="3" t="s">
        <v>124</v>
      </c>
      <c r="B103" s="3" t="s">
        <v>15</v>
      </c>
      <c r="C103" s="3" t="s">
        <v>18</v>
      </c>
      <c r="D103" s="3">
        <v>1</v>
      </c>
      <c r="E103" s="4">
        <v>4</v>
      </c>
      <c r="F103" s="3">
        <f t="shared" si="26"/>
        <v>1720</v>
      </c>
      <c r="G103" s="5">
        <f t="shared" si="17"/>
        <v>533.20000000000005</v>
      </c>
      <c r="H103" s="3">
        <f t="shared" si="18"/>
        <v>2253.1999999999998</v>
      </c>
      <c r="I103" s="3">
        <f t="shared" si="27"/>
        <v>1126.5999999999999</v>
      </c>
      <c r="J103" s="3">
        <f t="shared" si="19"/>
        <v>1126.5999999999999</v>
      </c>
    </row>
    <row r="104" spans="1:11" x14ac:dyDescent="0.2">
      <c r="A104" s="3" t="s">
        <v>125</v>
      </c>
      <c r="B104" s="3" t="s">
        <v>15</v>
      </c>
      <c r="C104" s="3" t="s">
        <v>18</v>
      </c>
      <c r="D104" s="3">
        <v>2</v>
      </c>
      <c r="E104" s="4">
        <v>4</v>
      </c>
      <c r="F104" s="3">
        <f t="shared" si="26"/>
        <v>3440</v>
      </c>
      <c r="G104" s="5">
        <f t="shared" si="17"/>
        <v>1066.4000000000001</v>
      </c>
      <c r="H104" s="3">
        <f t="shared" si="18"/>
        <v>4506.3999999999996</v>
      </c>
      <c r="I104" s="3">
        <f t="shared" si="27"/>
        <v>2253.1999999999998</v>
      </c>
      <c r="J104" s="3">
        <f t="shared" si="19"/>
        <v>2253.1999999999998</v>
      </c>
    </row>
    <row r="105" spans="1:11" ht="25.5" x14ac:dyDescent="0.2">
      <c r="A105" s="3" t="s">
        <v>126</v>
      </c>
      <c r="B105" s="3" t="s">
        <v>15</v>
      </c>
      <c r="C105" s="3" t="s">
        <v>18</v>
      </c>
      <c r="D105" s="3">
        <v>2</v>
      </c>
      <c r="E105" s="4">
        <v>2</v>
      </c>
      <c r="F105" s="3">
        <f t="shared" si="26"/>
        <v>1720</v>
      </c>
      <c r="G105" s="5">
        <f t="shared" si="17"/>
        <v>533.20000000000005</v>
      </c>
      <c r="H105" s="3">
        <f t="shared" si="18"/>
        <v>2253.1999999999998</v>
      </c>
      <c r="I105" s="3">
        <f t="shared" si="27"/>
        <v>1126.5999999999999</v>
      </c>
      <c r="J105" s="3">
        <f t="shared" si="19"/>
        <v>1126.5999999999999</v>
      </c>
    </row>
    <row r="106" spans="1:11" ht="25.5" x14ac:dyDescent="0.2">
      <c r="A106" s="3" t="s">
        <v>127</v>
      </c>
      <c r="B106" s="3" t="s">
        <v>15</v>
      </c>
      <c r="C106" s="3" t="s">
        <v>18</v>
      </c>
      <c r="D106" s="3">
        <v>3</v>
      </c>
      <c r="E106" s="4">
        <v>4</v>
      </c>
      <c r="F106" s="3">
        <f t="shared" si="26"/>
        <v>5160</v>
      </c>
      <c r="G106" s="5">
        <f t="shared" si="17"/>
        <v>1599.6</v>
      </c>
      <c r="H106" s="3">
        <f t="shared" si="18"/>
        <v>6759.6</v>
      </c>
      <c r="I106" s="3">
        <f t="shared" si="27"/>
        <v>3379.8</v>
      </c>
      <c r="J106" s="3">
        <f t="shared" si="19"/>
        <v>3379.8</v>
      </c>
    </row>
    <row r="107" spans="1:11" ht="25.5" x14ac:dyDescent="0.2">
      <c r="A107" s="3" t="s">
        <v>128</v>
      </c>
      <c r="B107" s="3" t="s">
        <v>15</v>
      </c>
      <c r="C107" s="3" t="s">
        <v>18</v>
      </c>
      <c r="D107" s="3">
        <v>2</v>
      </c>
      <c r="E107" s="4">
        <v>4</v>
      </c>
      <c r="F107" s="3">
        <f t="shared" si="26"/>
        <v>3440</v>
      </c>
      <c r="G107" s="5">
        <f t="shared" si="17"/>
        <v>1066.4000000000001</v>
      </c>
      <c r="H107" s="3">
        <f t="shared" si="18"/>
        <v>4506.3999999999996</v>
      </c>
      <c r="I107" s="3">
        <f t="shared" si="27"/>
        <v>2253.1999999999998</v>
      </c>
      <c r="J107" s="3">
        <f t="shared" si="19"/>
        <v>2253.1999999999998</v>
      </c>
    </row>
    <row r="108" spans="1:11" x14ac:dyDescent="0.2">
      <c r="A108" s="7" t="s">
        <v>20</v>
      </c>
      <c r="B108" s="7"/>
      <c r="C108" s="7"/>
      <c r="D108" s="7">
        <f t="shared" ref="D108:J108" si="28">SUM(D100:D107)</f>
        <v>17</v>
      </c>
      <c r="E108" s="6">
        <f t="shared" si="28"/>
        <v>30</v>
      </c>
      <c r="F108" s="7">
        <f t="shared" si="28"/>
        <v>27520</v>
      </c>
      <c r="G108" s="8">
        <f>SUM(G100:G107)</f>
        <v>8531.1999999999989</v>
      </c>
      <c r="H108" s="7">
        <f>SUM(H100:H107)</f>
        <v>36051.200000000004</v>
      </c>
      <c r="I108" s="7">
        <f t="shared" si="28"/>
        <v>18025.600000000002</v>
      </c>
      <c r="J108" s="7">
        <f t="shared" si="28"/>
        <v>18025.600000000002</v>
      </c>
    </row>
    <row r="109" spans="1:11" ht="25.5" x14ac:dyDescent="0.2">
      <c r="A109" s="3" t="s">
        <v>129</v>
      </c>
      <c r="B109" s="3" t="s">
        <v>130</v>
      </c>
      <c r="C109" s="4" t="s">
        <v>22</v>
      </c>
      <c r="D109" s="4">
        <v>12</v>
      </c>
      <c r="E109" s="4">
        <v>3</v>
      </c>
      <c r="F109" s="3">
        <f>D109 * E109 * 430</f>
        <v>15480</v>
      </c>
      <c r="G109" s="5">
        <f t="shared" si="17"/>
        <v>4798.8</v>
      </c>
      <c r="H109" s="3">
        <f>F109 + G109</f>
        <v>20278.8</v>
      </c>
      <c r="I109" s="3">
        <f>H109/2</f>
        <v>10139.4</v>
      </c>
      <c r="J109" s="3">
        <f>H109/2</f>
        <v>10139.4</v>
      </c>
    </row>
    <row r="110" spans="1:11" x14ac:dyDescent="0.2">
      <c r="A110" s="7" t="s">
        <v>20</v>
      </c>
      <c r="B110" s="6"/>
      <c r="C110" s="6"/>
      <c r="D110" s="6">
        <v>12</v>
      </c>
      <c r="E110" s="6">
        <v>3</v>
      </c>
      <c r="F110" s="7">
        <v>15480</v>
      </c>
      <c r="G110" s="8">
        <f t="shared" si="17"/>
        <v>4798.8</v>
      </c>
      <c r="H110" s="7">
        <f>F110 + G110</f>
        <v>20278.8</v>
      </c>
      <c r="I110" s="7">
        <f>H110/2</f>
        <v>10139.4</v>
      </c>
      <c r="J110" s="7">
        <f>H110/2</f>
        <v>10139.4</v>
      </c>
    </row>
    <row r="111" spans="1:11" s="16" customFormat="1" ht="24" x14ac:dyDescent="0.2">
      <c r="A111" s="14" t="s">
        <v>132</v>
      </c>
      <c r="B111" s="14" t="s">
        <v>133</v>
      </c>
      <c r="C111" s="14" t="s">
        <v>22</v>
      </c>
      <c r="D111" s="14">
        <v>12</v>
      </c>
      <c r="E111" s="15">
        <v>1</v>
      </c>
      <c r="F111" s="3">
        <f>D111 * E111 * 430</f>
        <v>5160</v>
      </c>
      <c r="G111" s="5">
        <f t="shared" si="17"/>
        <v>1599.6</v>
      </c>
      <c r="H111" s="14">
        <f>F111 + G111</f>
        <v>6759.6</v>
      </c>
      <c r="I111" s="3">
        <f>H111/2</f>
        <v>3379.8</v>
      </c>
      <c r="J111" s="26">
        <f>H111/2</f>
        <v>3379.8</v>
      </c>
      <c r="K111" s="28"/>
    </row>
    <row r="112" spans="1:11" s="16" customFormat="1" ht="13.5" thickBot="1" x14ac:dyDescent="0.25">
      <c r="A112" s="17" t="s">
        <v>20</v>
      </c>
      <c r="B112" s="17"/>
      <c r="C112" s="17"/>
      <c r="D112" s="17">
        <v>12</v>
      </c>
      <c r="E112" s="18">
        <v>1</v>
      </c>
      <c r="F112" s="7">
        <f>D112 * E112 * 430</f>
        <v>5160</v>
      </c>
      <c r="G112" s="8">
        <f t="shared" si="17"/>
        <v>1599.6</v>
      </c>
      <c r="H112" s="17">
        <f>F112 + G112</f>
        <v>6759.6</v>
      </c>
      <c r="I112" s="7">
        <f>H112/2</f>
        <v>3379.8</v>
      </c>
      <c r="J112" s="7">
        <f>H112/2</f>
        <v>3379.8</v>
      </c>
    </row>
    <row r="113" spans="1:10" ht="13.5" thickBot="1" x14ac:dyDescent="0.25">
      <c r="A113" s="19" t="s">
        <v>74</v>
      </c>
      <c r="B113" s="20"/>
      <c r="C113" s="20"/>
      <c r="D113" s="20">
        <f>D112+D110+D108+D99+D96+D93+D86+D78+D66+D60+D53+D43+D23+D19+D13</f>
        <v>306.5</v>
      </c>
      <c r="E113" s="20">
        <f>E112+E110+E108+E99+E96+E93+E86+E78+E66+E60+E53+E43+E23+E19+E13</f>
        <v>199</v>
      </c>
      <c r="F113" s="20">
        <f>F112+F110+F108+F99+F96+F93+F86+F78+F66+F60+F53+F43+F23+F19+F13</f>
        <v>637895</v>
      </c>
      <c r="G113" s="20">
        <f>G112+G110+G108+G99+G96+G93+G86+G78+G66+G60+G53+G43+G23+G19+G13</f>
        <v>197747.45</v>
      </c>
      <c r="H113" s="20">
        <f>H112+H110+H108+H99+H96+H93+H86+H78+H66+H60+H53+H43+H23+H19+H13</f>
        <v>835642.45</v>
      </c>
      <c r="I113" s="20">
        <f>I13+I19+I23+I43+I53+I60+I66+I78+I86+I93+I96+I99+I108+I110+I112</f>
        <v>432439.02500000002</v>
      </c>
      <c r="J113" s="20">
        <f>J13+J19+J23+J43+J53+J60+J66+J78+J86+J93+J96+J99+J108+J110+J112</f>
        <v>403203.42499999993</v>
      </c>
    </row>
    <row r="114" spans="1:10" x14ac:dyDescent="0.2">
      <c r="A114" s="111" t="s">
        <v>76</v>
      </c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1:10" x14ac:dyDescent="0.2">
      <c r="A115" s="21"/>
      <c r="B115" s="21"/>
      <c r="C115" s="21"/>
      <c r="D115" s="21"/>
      <c r="E115" s="22"/>
      <c r="F115" s="23"/>
      <c r="G115" s="24"/>
      <c r="H115" s="23"/>
      <c r="J115" s="23"/>
    </row>
    <row r="116" spans="1:10" x14ac:dyDescent="0.2">
      <c r="A116" s="21"/>
      <c r="B116" s="21"/>
      <c r="C116" s="21"/>
      <c r="D116" s="21"/>
      <c r="E116" s="22"/>
      <c r="F116" s="23"/>
      <c r="G116" s="24"/>
      <c r="H116" s="23"/>
      <c r="I116" s="23"/>
      <c r="J116" s="23"/>
    </row>
    <row r="117" spans="1:10" x14ac:dyDescent="0.2">
      <c r="A117" s="21"/>
      <c r="B117" s="21"/>
      <c r="C117" s="21"/>
      <c r="D117" s="21"/>
      <c r="E117" s="22"/>
      <c r="F117" s="23"/>
      <c r="G117" s="24"/>
      <c r="H117" s="23"/>
      <c r="I117" s="23"/>
      <c r="J117" s="23"/>
    </row>
    <row r="118" spans="1:10" x14ac:dyDescent="0.2">
      <c r="A118" s="21"/>
      <c r="B118" s="21"/>
      <c r="C118" s="21"/>
      <c r="D118" s="21"/>
      <c r="E118" s="22"/>
      <c r="F118" s="23"/>
      <c r="G118" s="24"/>
      <c r="H118" s="23"/>
      <c r="I118" s="23"/>
      <c r="J118" s="23"/>
    </row>
    <row r="119" spans="1:10" x14ac:dyDescent="0.2">
      <c r="A119" s="21"/>
      <c r="B119" s="21"/>
      <c r="C119" s="21"/>
      <c r="D119" s="21"/>
      <c r="E119" s="22"/>
      <c r="F119" s="23"/>
      <c r="G119" s="24"/>
      <c r="H119" s="23"/>
      <c r="I119" s="23"/>
      <c r="J119" s="23"/>
    </row>
    <row r="120" spans="1:10" x14ac:dyDescent="0.2">
      <c r="A120" s="21"/>
      <c r="B120" s="21"/>
      <c r="C120" s="21"/>
      <c r="D120" s="21"/>
      <c r="E120" s="22"/>
      <c r="F120" s="23"/>
      <c r="G120" s="24"/>
      <c r="H120" s="23"/>
      <c r="I120" s="23"/>
      <c r="J120" s="23"/>
    </row>
    <row r="121" spans="1:10" x14ac:dyDescent="0.2">
      <c r="A121" s="21"/>
      <c r="B121" s="21"/>
      <c r="C121" s="21"/>
      <c r="D121" s="21"/>
      <c r="E121" s="22"/>
      <c r="F121" s="23"/>
      <c r="G121" s="24"/>
      <c r="H121" s="23"/>
      <c r="I121" s="23"/>
      <c r="J121" s="23"/>
    </row>
    <row r="122" spans="1:10" x14ac:dyDescent="0.2">
      <c r="A122" s="110" t="s">
        <v>134</v>
      </c>
      <c r="B122" s="110"/>
      <c r="C122" s="21"/>
      <c r="D122" s="21"/>
      <c r="E122" s="22"/>
      <c r="F122" s="23"/>
      <c r="G122" s="24"/>
      <c r="H122" s="113" t="s">
        <v>135</v>
      </c>
      <c r="I122" s="113"/>
      <c r="J122" s="23"/>
    </row>
    <row r="123" spans="1:10" x14ac:dyDescent="0.2">
      <c r="A123" s="21"/>
      <c r="B123" s="21"/>
      <c r="C123" s="21"/>
      <c r="D123" s="21"/>
      <c r="E123" s="22"/>
      <c r="F123" s="23"/>
      <c r="G123" s="24"/>
      <c r="H123" s="23"/>
      <c r="I123" s="23"/>
      <c r="J123" s="23"/>
    </row>
    <row r="124" spans="1:10" x14ac:dyDescent="0.2">
      <c r="A124" s="21"/>
      <c r="B124" s="21"/>
      <c r="C124" s="21"/>
      <c r="D124" s="21"/>
      <c r="E124" s="22"/>
      <c r="F124" s="23"/>
      <c r="G124" s="24"/>
      <c r="H124" s="23"/>
      <c r="I124" s="23"/>
      <c r="J124" s="23"/>
    </row>
    <row r="125" spans="1:10" x14ac:dyDescent="0.2">
      <c r="A125" s="21"/>
      <c r="B125" s="21"/>
      <c r="C125" s="21"/>
      <c r="D125" s="21"/>
      <c r="E125" s="22"/>
      <c r="F125" s="23"/>
      <c r="G125" s="24"/>
      <c r="H125" s="23"/>
      <c r="I125" s="23"/>
      <c r="J125" s="23"/>
    </row>
    <row r="126" spans="1:10" x14ac:dyDescent="0.2">
      <c r="A126" s="21"/>
      <c r="B126" s="21"/>
      <c r="C126" s="21"/>
      <c r="D126" s="21"/>
      <c r="E126" s="22"/>
      <c r="F126" s="23"/>
      <c r="G126" s="24"/>
      <c r="H126" s="23"/>
      <c r="I126" s="23"/>
      <c r="J126" s="23"/>
    </row>
    <row r="127" spans="1:10" x14ac:dyDescent="0.2">
      <c r="A127" s="21"/>
      <c r="B127" s="21"/>
      <c r="C127" s="21"/>
      <c r="D127" s="21"/>
      <c r="E127" s="22"/>
      <c r="F127" s="23"/>
      <c r="G127" s="24"/>
      <c r="H127" s="23"/>
      <c r="I127" s="23"/>
      <c r="J127" s="23"/>
    </row>
    <row r="128" spans="1:10" x14ac:dyDescent="0.2">
      <c r="A128" s="21"/>
      <c r="B128" s="21"/>
      <c r="C128" s="21"/>
      <c r="D128" s="21"/>
      <c r="E128" s="22"/>
      <c r="F128" s="23"/>
      <c r="G128" s="24"/>
      <c r="H128" s="23"/>
      <c r="I128" s="23"/>
      <c r="J128" s="23"/>
    </row>
    <row r="129" spans="1:10" x14ac:dyDescent="0.2">
      <c r="A129" s="21"/>
      <c r="B129" s="21"/>
      <c r="C129" s="21"/>
      <c r="D129" s="21"/>
      <c r="E129" s="22"/>
      <c r="F129" s="23"/>
      <c r="G129" s="24"/>
      <c r="H129" s="23"/>
      <c r="I129" s="23"/>
      <c r="J129" s="23"/>
    </row>
    <row r="130" spans="1:10" x14ac:dyDescent="0.2">
      <c r="A130" s="21"/>
      <c r="B130" s="21"/>
      <c r="C130" s="21"/>
      <c r="D130" s="21"/>
      <c r="E130" s="22"/>
      <c r="F130" s="23"/>
      <c r="G130" s="24"/>
      <c r="H130" s="23"/>
      <c r="I130" s="23"/>
      <c r="J130" s="23"/>
    </row>
    <row r="131" spans="1:10" x14ac:dyDescent="0.2">
      <c r="A131" s="21"/>
      <c r="B131" s="21"/>
      <c r="C131" s="21"/>
      <c r="D131" s="21"/>
      <c r="E131" s="22"/>
      <c r="F131" s="23"/>
      <c r="G131" s="24"/>
      <c r="H131" s="23"/>
      <c r="I131" s="23"/>
      <c r="J131" s="23"/>
    </row>
    <row r="132" spans="1:10" x14ac:dyDescent="0.2">
      <c r="A132" s="21"/>
      <c r="B132" s="21"/>
      <c r="C132" s="21"/>
      <c r="D132" s="21"/>
      <c r="E132" s="22"/>
      <c r="F132" s="23"/>
      <c r="G132" s="24"/>
      <c r="H132" s="23"/>
      <c r="I132" s="23"/>
      <c r="J132" s="23"/>
    </row>
    <row r="133" spans="1:10" x14ac:dyDescent="0.2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x14ac:dyDescent="0.2">
      <c r="A134" s="21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x14ac:dyDescent="0.2">
      <c r="A135" s="21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x14ac:dyDescent="0.2">
      <c r="A136" s="21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x14ac:dyDescent="0.2">
      <c r="A137" s="21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x14ac:dyDescent="0.2">
      <c r="A138" s="21"/>
    </row>
    <row r="139" spans="1:10" x14ac:dyDescent="0.2">
      <c r="A139" s="21"/>
    </row>
    <row r="140" spans="1:10" x14ac:dyDescent="0.2">
      <c r="A140" s="21"/>
    </row>
    <row r="141" spans="1:10" x14ac:dyDescent="0.2">
      <c r="A141" s="21"/>
    </row>
    <row r="142" spans="1:10" x14ac:dyDescent="0.2">
      <c r="A142" s="21"/>
    </row>
    <row r="143" spans="1:10" x14ac:dyDescent="0.2">
      <c r="A143" s="21"/>
    </row>
    <row r="144" spans="1:10" x14ac:dyDescent="0.2">
      <c r="A144" s="21"/>
    </row>
    <row r="145" spans="1:1" x14ac:dyDescent="0.2">
      <c r="A145" s="21"/>
    </row>
    <row r="146" spans="1:1" x14ac:dyDescent="0.2">
      <c r="A146" s="21"/>
    </row>
    <row r="147" spans="1:1" x14ac:dyDescent="0.2">
      <c r="A147" s="21"/>
    </row>
    <row r="148" spans="1:1" x14ac:dyDescent="0.2">
      <c r="A148" s="21"/>
    </row>
    <row r="149" spans="1:1" x14ac:dyDescent="0.2">
      <c r="A149" s="21"/>
    </row>
    <row r="150" spans="1:1" x14ac:dyDescent="0.2">
      <c r="A150" s="21"/>
    </row>
    <row r="151" spans="1:1" x14ac:dyDescent="0.2">
      <c r="A151" s="21"/>
    </row>
    <row r="152" spans="1:1" x14ac:dyDescent="0.2">
      <c r="A152" s="21"/>
    </row>
    <row r="153" spans="1:1" x14ac:dyDescent="0.2">
      <c r="A153" s="21"/>
    </row>
    <row r="154" spans="1:1" x14ac:dyDescent="0.2">
      <c r="A154" s="21"/>
    </row>
    <row r="155" spans="1:1" x14ac:dyDescent="0.2">
      <c r="A155" s="21"/>
    </row>
    <row r="156" spans="1:1" x14ac:dyDescent="0.2">
      <c r="A156" s="21"/>
    </row>
    <row r="157" spans="1:1" x14ac:dyDescent="0.2">
      <c r="A157" s="21"/>
    </row>
    <row r="158" spans="1:1" x14ac:dyDescent="0.2">
      <c r="A158" s="21"/>
    </row>
    <row r="159" spans="1:1" x14ac:dyDescent="0.2">
      <c r="A159" s="21"/>
    </row>
    <row r="160" spans="1:1" x14ac:dyDescent="0.2">
      <c r="A160" s="21"/>
    </row>
    <row r="161" spans="1:1" x14ac:dyDescent="0.2">
      <c r="A161" s="21"/>
    </row>
    <row r="162" spans="1:1" x14ac:dyDescent="0.2">
      <c r="A162" s="21"/>
    </row>
    <row r="163" spans="1:1" x14ac:dyDescent="0.2">
      <c r="A163" s="21"/>
    </row>
    <row r="164" spans="1:1" x14ac:dyDescent="0.2">
      <c r="A164" s="21"/>
    </row>
    <row r="165" spans="1:1" x14ac:dyDescent="0.2">
      <c r="A165" s="21"/>
    </row>
    <row r="166" spans="1:1" x14ac:dyDescent="0.2">
      <c r="A166" s="21"/>
    </row>
    <row r="167" spans="1:1" x14ac:dyDescent="0.2">
      <c r="A167" s="21"/>
    </row>
    <row r="168" spans="1:1" x14ac:dyDescent="0.2">
      <c r="A168" s="21"/>
    </row>
    <row r="169" spans="1:1" x14ac:dyDescent="0.2">
      <c r="A169" s="21"/>
    </row>
    <row r="170" spans="1:1" x14ac:dyDescent="0.2">
      <c r="A170" s="21"/>
    </row>
    <row r="171" spans="1:1" x14ac:dyDescent="0.2">
      <c r="A171" s="21"/>
    </row>
    <row r="172" spans="1:1" x14ac:dyDescent="0.2">
      <c r="A172" s="21"/>
    </row>
    <row r="173" spans="1:1" x14ac:dyDescent="0.2">
      <c r="A173" s="21"/>
    </row>
    <row r="174" spans="1:1" x14ac:dyDescent="0.2">
      <c r="A174" s="21"/>
    </row>
    <row r="175" spans="1:1" x14ac:dyDescent="0.2">
      <c r="A175" s="21"/>
    </row>
    <row r="176" spans="1:1" x14ac:dyDescent="0.2">
      <c r="A176" s="21"/>
    </row>
    <row r="177" spans="1:1" x14ac:dyDescent="0.2">
      <c r="A177" s="21"/>
    </row>
    <row r="178" spans="1:1" x14ac:dyDescent="0.2">
      <c r="A178" s="21"/>
    </row>
    <row r="179" spans="1:1" x14ac:dyDescent="0.2">
      <c r="A179" s="21"/>
    </row>
    <row r="180" spans="1:1" x14ac:dyDescent="0.2">
      <c r="A180" s="21"/>
    </row>
    <row r="181" spans="1:1" x14ac:dyDescent="0.2">
      <c r="A181" s="21"/>
    </row>
    <row r="182" spans="1:1" x14ac:dyDescent="0.2">
      <c r="A182" s="21"/>
    </row>
    <row r="183" spans="1:1" x14ac:dyDescent="0.2">
      <c r="A183" s="21"/>
    </row>
    <row r="184" spans="1:1" x14ac:dyDescent="0.2">
      <c r="A184" s="21"/>
    </row>
  </sheetData>
  <mergeCells count="13">
    <mergeCell ref="A122:B122"/>
    <mergeCell ref="A114:J114"/>
    <mergeCell ref="H122:I12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honeticPr fontId="0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topLeftCell="B1" workbookViewId="0">
      <selection activeCell="F20" sqref="F20"/>
    </sheetView>
  </sheetViews>
  <sheetFormatPr defaultRowHeight="12.75" x14ac:dyDescent="0.2"/>
  <cols>
    <col min="1" max="1" width="19" customWidth="1"/>
    <col min="2" max="2" width="18.6640625" customWidth="1"/>
    <col min="3" max="3" width="9.1640625" customWidth="1"/>
    <col min="4" max="5" width="18.6640625" customWidth="1"/>
    <col min="6" max="6" width="18.83203125" customWidth="1"/>
    <col min="8" max="8" width="14.83203125" customWidth="1"/>
    <col min="9" max="9" width="12" customWidth="1"/>
  </cols>
  <sheetData>
    <row r="1" spans="1:10" s="38" customFormat="1" ht="12" customHeight="1" x14ac:dyDescent="0.2">
      <c r="A1" s="36" t="s">
        <v>137</v>
      </c>
      <c r="B1" s="36" t="s">
        <v>155</v>
      </c>
      <c r="C1" s="1" t="s">
        <v>138</v>
      </c>
      <c r="D1" s="36" t="s">
        <v>156</v>
      </c>
      <c r="E1" s="37" t="s">
        <v>139</v>
      </c>
      <c r="F1" s="37" t="s">
        <v>140</v>
      </c>
      <c r="G1" s="36"/>
      <c r="H1" s="37" t="s">
        <v>141</v>
      </c>
      <c r="I1" s="36" t="s">
        <v>20</v>
      </c>
    </row>
    <row r="2" spans="1:10" s="2" customFormat="1" ht="12" customHeight="1" x14ac:dyDescent="0.2">
      <c r="A2" s="33" t="s">
        <v>142</v>
      </c>
      <c r="B2" s="33">
        <v>15209.1</v>
      </c>
      <c r="C2" s="34">
        <f>B2*100/B17</f>
        <v>3.7831621809248048</v>
      </c>
      <c r="D2" s="35">
        <f>A22*C2/100</f>
        <v>5674.7432713872076</v>
      </c>
      <c r="E2" s="34">
        <f>D2/281.65</f>
        <v>20.148209733311585</v>
      </c>
      <c r="F2" s="34">
        <f>E2/12</f>
        <v>1.6790174777759654</v>
      </c>
      <c r="G2" s="33">
        <v>2</v>
      </c>
      <c r="H2" s="33">
        <f>G2*281.65*12</f>
        <v>6759.5999999999995</v>
      </c>
      <c r="I2" s="33">
        <f>H2*2</f>
        <v>13519.199999999999</v>
      </c>
      <c r="J2" s="32"/>
    </row>
    <row r="3" spans="1:10" x14ac:dyDescent="0.2">
      <c r="A3" s="33" t="s">
        <v>143</v>
      </c>
      <c r="B3" s="33">
        <v>10984.35</v>
      </c>
      <c r="C3" s="34">
        <f>B3/B17*100</f>
        <v>2.7322837973345813</v>
      </c>
      <c r="D3" s="35">
        <f>A22*C3/100</f>
        <v>4098.425696001872</v>
      </c>
      <c r="E3" s="34">
        <f t="shared" ref="E3:E16" si="0">D3/281.65</f>
        <v>14.5514848073917</v>
      </c>
      <c r="F3" s="34">
        <f t="shared" ref="F3:F16" si="1">E3/12</f>
        <v>1.2126237339493084</v>
      </c>
      <c r="G3" s="33">
        <v>2</v>
      </c>
      <c r="H3" s="33">
        <f t="shared" ref="H3:H16" si="2">G3*281.65*12</f>
        <v>6759.5999999999995</v>
      </c>
      <c r="I3" s="33">
        <f t="shared" ref="I3:I16" si="3">H3*2</f>
        <v>13519.199999999999</v>
      </c>
    </row>
    <row r="4" spans="1:10" x14ac:dyDescent="0.2">
      <c r="A4" s="33" t="s">
        <v>144</v>
      </c>
      <c r="B4" s="33">
        <v>2816.5</v>
      </c>
      <c r="C4" s="34">
        <f>B4/B17*100</f>
        <v>0.70058558906014901</v>
      </c>
      <c r="D4" s="35">
        <f>A22*C4/100</f>
        <v>1050.8783835902236</v>
      </c>
      <c r="E4" s="34">
        <f t="shared" si="0"/>
        <v>3.7311499506132564</v>
      </c>
      <c r="F4" s="34">
        <f t="shared" si="1"/>
        <v>0.3109291625511047</v>
      </c>
      <c r="G4" s="33">
        <v>2</v>
      </c>
      <c r="H4" s="33">
        <f t="shared" si="2"/>
        <v>6759.5999999999995</v>
      </c>
      <c r="I4" s="33">
        <f t="shared" si="3"/>
        <v>13519.199999999999</v>
      </c>
    </row>
    <row r="5" spans="1:10" x14ac:dyDescent="0.2">
      <c r="A5" s="33" t="s">
        <v>151</v>
      </c>
      <c r="B5" s="33">
        <v>148958.29999999999</v>
      </c>
      <c r="C5" s="34">
        <f>B5/B17*100</f>
        <v>37.052383579228973</v>
      </c>
      <c r="D5" s="35">
        <f>A22*C5/100</f>
        <v>55578.575368843463</v>
      </c>
      <c r="E5" s="34">
        <f t="shared" si="0"/>
        <v>197.33206237828321</v>
      </c>
      <c r="F5" s="34">
        <f t="shared" si="1"/>
        <v>16.444338531523602</v>
      </c>
      <c r="G5" s="33">
        <v>10</v>
      </c>
      <c r="H5" s="33">
        <v>34663.279999999999</v>
      </c>
      <c r="I5" s="33">
        <f t="shared" si="3"/>
        <v>69326.559999999998</v>
      </c>
    </row>
    <row r="6" spans="1:10" x14ac:dyDescent="0.2">
      <c r="A6" s="33" t="s">
        <v>145</v>
      </c>
      <c r="B6" s="33">
        <v>35769.550000000003</v>
      </c>
      <c r="C6" s="34">
        <f>B6/B17*100</f>
        <v>8.8974369810638922</v>
      </c>
      <c r="D6" s="35">
        <f>A22*C6/100</f>
        <v>13346.155471595837</v>
      </c>
      <c r="E6" s="34">
        <f t="shared" si="0"/>
        <v>47.38560437278835</v>
      </c>
      <c r="F6" s="34">
        <f t="shared" si="1"/>
        <v>3.948800364399029</v>
      </c>
      <c r="G6" s="33">
        <v>4</v>
      </c>
      <c r="H6" s="33">
        <f t="shared" si="2"/>
        <v>13519.199999999999</v>
      </c>
      <c r="I6" s="33">
        <f t="shared" si="3"/>
        <v>27038.399999999998</v>
      </c>
    </row>
    <row r="7" spans="1:10" x14ac:dyDescent="0.2">
      <c r="A7" s="33" t="s">
        <v>146</v>
      </c>
      <c r="B7" s="33">
        <v>5633</v>
      </c>
      <c r="C7" s="34">
        <f>B7/B17*100</f>
        <v>1.401171178120298</v>
      </c>
      <c r="D7" s="35">
        <f>A22*C7/100</f>
        <v>2101.7567671804472</v>
      </c>
      <c r="E7" s="34">
        <f t="shared" si="0"/>
        <v>7.4622999012265128</v>
      </c>
      <c r="F7" s="34">
        <f t="shared" si="1"/>
        <v>0.6218583251022094</v>
      </c>
      <c r="G7" s="33">
        <v>2</v>
      </c>
      <c r="H7" s="33">
        <f t="shared" si="2"/>
        <v>6759.5999999999995</v>
      </c>
      <c r="I7" s="33">
        <f t="shared" si="3"/>
        <v>13519.199999999999</v>
      </c>
    </row>
    <row r="8" spans="1:10" x14ac:dyDescent="0.2">
      <c r="A8" s="33" t="s">
        <v>147</v>
      </c>
      <c r="B8" s="33">
        <v>12955.9</v>
      </c>
      <c r="C8" s="34">
        <f>B8/B17*100</f>
        <v>3.2226937096766854</v>
      </c>
      <c r="D8" s="35">
        <f>A22*C8/100</f>
        <v>4834.0405645150286</v>
      </c>
      <c r="E8" s="34">
        <f t="shared" si="0"/>
        <v>17.163289772820981</v>
      </c>
      <c r="F8" s="34">
        <f t="shared" si="1"/>
        <v>1.4302741477350818</v>
      </c>
      <c r="G8" s="33">
        <v>2</v>
      </c>
      <c r="H8" s="33">
        <f t="shared" si="2"/>
        <v>6759.5999999999995</v>
      </c>
      <c r="I8" s="33">
        <f t="shared" si="3"/>
        <v>13519.199999999999</v>
      </c>
    </row>
    <row r="9" spans="1:10" x14ac:dyDescent="0.2">
      <c r="A9" s="33" t="s">
        <v>148</v>
      </c>
      <c r="B9" s="33">
        <v>17603.13</v>
      </c>
      <c r="C9" s="34">
        <f>B9/B17*100</f>
        <v>4.3786611753425815</v>
      </c>
      <c r="D9" s="35">
        <f>A22*C9/100</f>
        <v>6567.9917630138725</v>
      </c>
      <c r="E9" s="34">
        <f t="shared" si="0"/>
        <v>23.319693815067897</v>
      </c>
      <c r="F9" s="34">
        <f t="shared" si="1"/>
        <v>1.9433078179223247</v>
      </c>
      <c r="G9" s="33">
        <v>3</v>
      </c>
      <c r="H9" s="33">
        <f t="shared" si="2"/>
        <v>10139.4</v>
      </c>
      <c r="I9" s="33">
        <f t="shared" si="3"/>
        <v>20278.8</v>
      </c>
    </row>
    <row r="10" spans="1:10" x14ac:dyDescent="0.2">
      <c r="A10" s="33" t="s">
        <v>149</v>
      </c>
      <c r="B10" s="33">
        <v>30981.5</v>
      </c>
      <c r="C10" s="34">
        <f>B10/B17*100</f>
        <v>7.7064414796616392</v>
      </c>
      <c r="D10" s="35">
        <f>A22*C10/100</f>
        <v>11559.662219492458</v>
      </c>
      <c r="E10" s="34">
        <f t="shared" si="0"/>
        <v>41.042649456745821</v>
      </c>
      <c r="F10" s="34">
        <f t="shared" si="1"/>
        <v>3.4202207880621516</v>
      </c>
      <c r="G10" s="33">
        <v>3</v>
      </c>
      <c r="H10" s="33">
        <f t="shared" si="2"/>
        <v>10139.4</v>
      </c>
      <c r="I10" s="33">
        <f t="shared" si="3"/>
        <v>20278.8</v>
      </c>
    </row>
    <row r="11" spans="1:10" x14ac:dyDescent="0.2">
      <c r="A11" s="33" t="s">
        <v>150</v>
      </c>
      <c r="B11" s="33">
        <v>47317.2</v>
      </c>
      <c r="C11" s="34">
        <f>B11/B17*100</f>
        <v>11.769837896210502</v>
      </c>
      <c r="D11" s="35">
        <f>A22*C11/100</f>
        <v>17654.756844315751</v>
      </c>
      <c r="E11" s="34">
        <f t="shared" si="0"/>
        <v>62.683319170302688</v>
      </c>
      <c r="F11" s="34">
        <f t="shared" si="1"/>
        <v>5.2236099308585571</v>
      </c>
      <c r="G11" s="33">
        <v>4</v>
      </c>
      <c r="H11" s="33">
        <f t="shared" si="2"/>
        <v>13519.199999999999</v>
      </c>
      <c r="I11" s="33">
        <f t="shared" si="3"/>
        <v>27038.399999999998</v>
      </c>
    </row>
    <row r="12" spans="1:10" x14ac:dyDescent="0.2">
      <c r="A12" s="33" t="s">
        <v>73</v>
      </c>
      <c r="B12" s="33">
        <v>13519.2</v>
      </c>
      <c r="C12" s="34">
        <f>B12/B17*100</f>
        <v>3.362810827488715</v>
      </c>
      <c r="D12" s="35">
        <f>A22*C12/100</f>
        <v>5044.2162412330727</v>
      </c>
      <c r="E12" s="34">
        <f t="shared" si="0"/>
        <v>17.909519762943628</v>
      </c>
      <c r="F12" s="34">
        <f t="shared" si="1"/>
        <v>1.4924599802453022</v>
      </c>
      <c r="G12" s="33">
        <v>2</v>
      </c>
      <c r="H12" s="33">
        <f t="shared" si="2"/>
        <v>6759.5999999999995</v>
      </c>
      <c r="I12" s="33">
        <f t="shared" si="3"/>
        <v>13519.199999999999</v>
      </c>
    </row>
    <row r="13" spans="1:10" x14ac:dyDescent="0.2">
      <c r="A13" s="33" t="s">
        <v>152</v>
      </c>
      <c r="B13" s="33">
        <v>28728.3</v>
      </c>
      <c r="C13" s="34">
        <f>B13/B17*100</f>
        <v>7.1459730084135202</v>
      </c>
      <c r="D13" s="35">
        <f>A22*C13/100</f>
        <v>10718.95951262028</v>
      </c>
      <c r="E13" s="34">
        <f t="shared" si="0"/>
        <v>38.057729496255213</v>
      </c>
      <c r="F13" s="34">
        <f t="shared" si="1"/>
        <v>3.1714774580212679</v>
      </c>
      <c r="G13" s="33">
        <v>2</v>
      </c>
      <c r="H13" s="33">
        <f t="shared" si="2"/>
        <v>6759.5999999999995</v>
      </c>
      <c r="I13" s="33">
        <f t="shared" si="3"/>
        <v>13519.199999999999</v>
      </c>
    </row>
    <row r="14" spans="1:10" x14ac:dyDescent="0.2">
      <c r="A14" s="33" t="s">
        <v>121</v>
      </c>
      <c r="B14" s="33">
        <v>18025.599999999999</v>
      </c>
      <c r="C14" s="34">
        <f>B14/B17*100</f>
        <v>4.4837477699849533</v>
      </c>
      <c r="D14" s="35">
        <f>A22*C14/100</f>
        <v>6725.621654977429</v>
      </c>
      <c r="E14" s="34">
        <f t="shared" si="0"/>
        <v>23.879359683924836</v>
      </c>
      <c r="F14" s="34">
        <f t="shared" si="1"/>
        <v>1.9899466403270696</v>
      </c>
      <c r="G14" s="33">
        <v>3</v>
      </c>
      <c r="H14" s="33">
        <f t="shared" si="2"/>
        <v>10139.4</v>
      </c>
      <c r="I14" s="33">
        <f t="shared" si="3"/>
        <v>20278.8</v>
      </c>
    </row>
    <row r="15" spans="1:10" x14ac:dyDescent="0.2">
      <c r="A15" s="33" t="s">
        <v>153</v>
      </c>
      <c r="B15" s="33">
        <v>10139.4</v>
      </c>
      <c r="C15" s="34">
        <f>B15/B17*100</f>
        <v>2.5221081206165366</v>
      </c>
      <c r="D15" s="35">
        <f>A22*C15/100</f>
        <v>3783.1621809248049</v>
      </c>
      <c r="E15" s="34">
        <f t="shared" si="0"/>
        <v>13.432139822207724</v>
      </c>
      <c r="F15" s="34">
        <f t="shared" si="1"/>
        <v>1.119344985183977</v>
      </c>
      <c r="G15" s="33">
        <v>2</v>
      </c>
      <c r="H15" s="33">
        <f t="shared" si="2"/>
        <v>6759.5999999999995</v>
      </c>
      <c r="I15" s="33">
        <f t="shared" si="3"/>
        <v>13519.199999999999</v>
      </c>
    </row>
    <row r="16" spans="1:10" ht="13.5" thickBot="1" x14ac:dyDescent="0.25">
      <c r="A16" s="39" t="s">
        <v>154</v>
      </c>
      <c r="B16" s="39">
        <v>3379.8</v>
      </c>
      <c r="C16" s="40">
        <f>B16/B17*100</f>
        <v>0.84070270687217874</v>
      </c>
      <c r="D16" s="41">
        <f>A22*C16/100</f>
        <v>1261.0540603082682</v>
      </c>
      <c r="E16" s="40">
        <f t="shared" si="0"/>
        <v>4.4773799407359069</v>
      </c>
      <c r="F16" s="40">
        <f t="shared" si="1"/>
        <v>0.37311499506132556</v>
      </c>
      <c r="G16" s="39">
        <v>1</v>
      </c>
      <c r="H16" s="39">
        <f t="shared" si="2"/>
        <v>3379.7999999999997</v>
      </c>
      <c r="I16" s="39">
        <f t="shared" si="3"/>
        <v>6759.5999999999995</v>
      </c>
    </row>
    <row r="17" spans="1:9" s="29" customFormat="1" ht="13.5" thickBot="1" x14ac:dyDescent="0.25">
      <c r="A17" s="42" t="s">
        <v>20</v>
      </c>
      <c r="B17" s="43">
        <f t="shared" ref="B17:I17" si="4">SUM(B2:B16)</f>
        <v>402020.82999999996</v>
      </c>
      <c r="C17" s="44">
        <f t="shared" si="4"/>
        <v>100.00000000000001</v>
      </c>
      <c r="D17" s="45">
        <f t="shared" si="4"/>
        <v>150000.00000000003</v>
      </c>
      <c r="E17" s="44">
        <f t="shared" si="4"/>
        <v>532.57589206461932</v>
      </c>
      <c r="F17" s="44">
        <f t="shared" si="4"/>
        <v>44.381324338718279</v>
      </c>
      <c r="G17" s="43">
        <f t="shared" si="4"/>
        <v>44</v>
      </c>
      <c r="H17" s="43">
        <f t="shared" si="4"/>
        <v>149576.48000000001</v>
      </c>
      <c r="I17" s="46">
        <f t="shared" si="4"/>
        <v>299152.96000000002</v>
      </c>
    </row>
    <row r="20" spans="1:9" ht="13.5" thickBot="1" x14ac:dyDescent="0.25">
      <c r="F20" t="s">
        <v>1</v>
      </c>
    </row>
    <row r="21" spans="1:9" x14ac:dyDescent="0.2">
      <c r="A21" s="30" t="s">
        <v>157</v>
      </c>
    </row>
    <row r="22" spans="1:9" ht="13.5" thickBot="1" x14ac:dyDescent="0.25">
      <c r="A22" s="31">
        <v>150000</v>
      </c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2"/>
  <sheetViews>
    <sheetView tabSelected="1" view="pageBreakPreview" topLeftCell="A34" zoomScaleNormal="75" zoomScaleSheetLayoutView="100" workbookViewId="0">
      <selection activeCell="C2" sqref="C2"/>
    </sheetView>
  </sheetViews>
  <sheetFormatPr defaultRowHeight="12.75" outlineLevelRow="1" x14ac:dyDescent="0.2"/>
  <cols>
    <col min="1" max="1" width="2.83203125" customWidth="1"/>
    <col min="2" max="2" width="14.1640625" style="67" customWidth="1"/>
    <col min="3" max="3" width="30.1640625" customWidth="1"/>
    <col min="4" max="4" width="9.1640625" customWidth="1"/>
    <col min="5" max="5" width="8.6640625" customWidth="1"/>
    <col min="6" max="6" width="4.6640625" customWidth="1"/>
    <col min="7" max="7" width="11.1640625" style="2" customWidth="1"/>
    <col min="8" max="8" width="10.33203125" style="2" customWidth="1"/>
    <col min="9" max="9" width="11.83203125" style="2" customWidth="1"/>
    <col min="10" max="10" width="11.33203125" style="2" customWidth="1"/>
    <col min="11" max="11" width="11.6640625" style="2" customWidth="1"/>
    <col min="12" max="12" width="12" style="2" customWidth="1"/>
    <col min="14" max="14" width="12.83203125" style="2" bestFit="1" customWidth="1"/>
  </cols>
  <sheetData>
    <row r="1" spans="1:15" ht="29.25" customHeight="1" x14ac:dyDescent="0.2">
      <c r="A1" s="123" t="s">
        <v>210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x14ac:dyDescent="0.2">
      <c r="C2" t="s">
        <v>211</v>
      </c>
    </row>
    <row r="3" spans="1:15" ht="13.5" thickBot="1" x14ac:dyDescent="0.25"/>
    <row r="4" spans="1:15" ht="64.5" customHeight="1" thickBot="1" x14ac:dyDescent="0.25">
      <c r="A4" s="139" t="s">
        <v>173</v>
      </c>
      <c r="B4" s="135" t="s">
        <v>167</v>
      </c>
      <c r="C4" s="140" t="s">
        <v>158</v>
      </c>
      <c r="D4" s="135" t="s">
        <v>168</v>
      </c>
      <c r="E4" s="135" t="s">
        <v>0</v>
      </c>
      <c r="F4" s="137" t="s">
        <v>160</v>
      </c>
      <c r="G4" s="135" t="s">
        <v>5</v>
      </c>
      <c r="H4" s="135" t="s">
        <v>175</v>
      </c>
      <c r="I4" s="135" t="s">
        <v>163</v>
      </c>
      <c r="J4" s="135" t="s">
        <v>164</v>
      </c>
      <c r="K4" s="105" t="s">
        <v>207</v>
      </c>
      <c r="L4" s="106" t="s">
        <v>206</v>
      </c>
    </row>
    <row r="5" spans="1:15" ht="13.5" hidden="1" thickBot="1" x14ac:dyDescent="0.25">
      <c r="A5" s="120"/>
      <c r="B5" s="136"/>
      <c r="C5" s="141"/>
      <c r="D5" s="136"/>
      <c r="E5" s="136"/>
      <c r="F5" s="138"/>
      <c r="G5" s="136"/>
      <c r="H5" s="136"/>
      <c r="I5" s="136"/>
      <c r="J5" s="136"/>
      <c r="K5" s="103" t="s">
        <v>2</v>
      </c>
      <c r="L5" s="104" t="s">
        <v>7</v>
      </c>
    </row>
    <row r="6" spans="1:15" ht="48" outlineLevel="1" x14ac:dyDescent="0.2">
      <c r="A6" s="119">
        <v>1</v>
      </c>
      <c r="B6" s="121" t="s">
        <v>162</v>
      </c>
      <c r="C6" s="51" t="s">
        <v>195</v>
      </c>
      <c r="D6" s="48" t="s">
        <v>172</v>
      </c>
      <c r="E6" s="53">
        <v>10304</v>
      </c>
      <c r="F6" s="53">
        <v>31</v>
      </c>
      <c r="G6" s="49">
        <f>E6*6.06</f>
        <v>62442.239999999998</v>
      </c>
      <c r="H6" s="49">
        <f>G6*7.68/100</f>
        <v>4795.5640319999993</v>
      </c>
      <c r="I6" s="49">
        <f>SUM(G6:H6)*30.98/100</f>
        <v>20830.271689113601</v>
      </c>
      <c r="J6" s="49">
        <f>SUM(G6:I6)</f>
        <v>88068.075721113593</v>
      </c>
      <c r="K6" s="49">
        <f>J6*40/100</f>
        <v>35227.23028844544</v>
      </c>
      <c r="L6" s="50">
        <f>J6*60/100</f>
        <v>52840.84543266816</v>
      </c>
    </row>
    <row r="7" spans="1:15" ht="13.5" thickBot="1" x14ac:dyDescent="0.25">
      <c r="A7" s="124"/>
      <c r="B7" s="125"/>
      <c r="C7" s="63"/>
      <c r="D7" s="63" t="s">
        <v>174</v>
      </c>
      <c r="E7" s="64">
        <f>SUM(E6)</f>
        <v>10304</v>
      </c>
      <c r="F7" s="64">
        <f t="shared" ref="F7:L7" si="0">SUM(F6)</f>
        <v>31</v>
      </c>
      <c r="G7" s="65">
        <f t="shared" si="0"/>
        <v>62442.239999999998</v>
      </c>
      <c r="H7" s="65">
        <f t="shared" si="0"/>
        <v>4795.5640319999993</v>
      </c>
      <c r="I7" s="65">
        <f t="shared" si="0"/>
        <v>20830.271689113601</v>
      </c>
      <c r="J7" s="71">
        <f t="shared" si="0"/>
        <v>88068.075721113593</v>
      </c>
      <c r="K7" s="65">
        <f t="shared" si="0"/>
        <v>35227.23028844544</v>
      </c>
      <c r="L7" s="66">
        <f t="shared" si="0"/>
        <v>52840.84543266816</v>
      </c>
      <c r="O7" s="2"/>
    </row>
    <row r="8" spans="1:15" ht="48" outlineLevel="1" x14ac:dyDescent="0.2">
      <c r="A8" s="119">
        <v>2</v>
      </c>
      <c r="B8" s="121" t="s">
        <v>161</v>
      </c>
      <c r="C8" s="51" t="s">
        <v>195</v>
      </c>
      <c r="D8" s="62" t="s">
        <v>172</v>
      </c>
      <c r="E8" s="53">
        <v>2744</v>
      </c>
      <c r="F8" s="53">
        <v>8</v>
      </c>
      <c r="G8" s="73">
        <f>E8*6.06</f>
        <v>16628.64</v>
      </c>
      <c r="H8" s="73">
        <f>G8*7.68/100</f>
        <v>1277.0795519999999</v>
      </c>
      <c r="I8" s="73">
        <f>SUM(G8:H8)*30.98/100</f>
        <v>5547.1919172095995</v>
      </c>
      <c r="J8" s="74">
        <f>SUM(G8:I8)</f>
        <v>23452.911469209597</v>
      </c>
      <c r="K8" s="73">
        <f>J8*40/100</f>
        <v>9381.1645876838375</v>
      </c>
      <c r="L8" s="50">
        <f>J8*60/100</f>
        <v>14071.746881525758</v>
      </c>
    </row>
    <row r="9" spans="1:15" ht="36" outlineLevel="1" x14ac:dyDescent="0.2">
      <c r="A9" s="124"/>
      <c r="B9" s="128"/>
      <c r="C9" s="59" t="s">
        <v>196</v>
      </c>
      <c r="D9" s="47" t="s">
        <v>172</v>
      </c>
      <c r="E9" s="61">
        <v>2264</v>
      </c>
      <c r="F9" s="61">
        <v>7</v>
      </c>
      <c r="G9" s="77">
        <f>E9*6.06</f>
        <v>13719.839999999998</v>
      </c>
      <c r="H9" s="77">
        <f>G9*7.68/100</f>
        <v>1053.6837119999998</v>
      </c>
      <c r="I9" s="77">
        <f>SUM(G9:H9)*30.98/100</f>
        <v>4576.8376459775991</v>
      </c>
      <c r="J9" s="78">
        <f>SUM(G9:I9)</f>
        <v>19350.361357977599</v>
      </c>
      <c r="K9" s="77">
        <f>J9*40/100</f>
        <v>7740.1445431910397</v>
      </c>
      <c r="L9" s="79">
        <f>J9*60/100</f>
        <v>11610.21681478656</v>
      </c>
    </row>
    <row r="10" spans="1:15" ht="72" outlineLevel="1" x14ac:dyDescent="0.2">
      <c r="A10" s="124"/>
      <c r="B10" s="128"/>
      <c r="C10" s="59" t="s">
        <v>194</v>
      </c>
      <c r="D10" s="47" t="s">
        <v>172</v>
      </c>
      <c r="E10" s="61">
        <v>1144</v>
      </c>
      <c r="F10" s="61">
        <v>3</v>
      </c>
      <c r="G10" s="77">
        <f>E10*6.06</f>
        <v>6932.6399999999994</v>
      </c>
      <c r="H10" s="77">
        <f>G10*7.68/100</f>
        <v>532.42675199999985</v>
      </c>
      <c r="I10" s="77">
        <f>SUM(G10:H10)*30.98/100</f>
        <v>2312.6776797695998</v>
      </c>
      <c r="J10" s="78">
        <f>SUM(G10:I10)</f>
        <v>9777.744431769599</v>
      </c>
      <c r="K10" s="77">
        <f>J10*40/100</f>
        <v>3911.0977727078398</v>
      </c>
      <c r="L10" s="79">
        <f>J10*60/100</f>
        <v>5866.6466590617601</v>
      </c>
    </row>
    <row r="11" spans="1:15" ht="36" outlineLevel="1" x14ac:dyDescent="0.2">
      <c r="A11" s="124"/>
      <c r="B11" s="128"/>
      <c r="C11" s="58" t="s">
        <v>176</v>
      </c>
      <c r="D11" s="47" t="s">
        <v>172</v>
      </c>
      <c r="E11" s="36">
        <v>1936</v>
      </c>
      <c r="F11" s="36">
        <v>7</v>
      </c>
      <c r="G11" s="75">
        <f>E11*6.06</f>
        <v>11732.16</v>
      </c>
      <c r="H11" s="75">
        <f>G11*7.68/100</f>
        <v>901.02988799999991</v>
      </c>
      <c r="I11" s="75">
        <f>SUM(G11:H11)*30.98/100</f>
        <v>3913.7622273023999</v>
      </c>
      <c r="J11" s="76">
        <f>SUM(G11:I11)</f>
        <v>16546.9521153024</v>
      </c>
      <c r="K11" s="75">
        <f>J11*40/100</f>
        <v>6618.7808461209597</v>
      </c>
      <c r="L11" s="79">
        <f>J11*60/100</f>
        <v>9928.1712691814391</v>
      </c>
    </row>
    <row r="12" spans="1:15" ht="13.5" thickBot="1" x14ac:dyDescent="0.25">
      <c r="A12" s="120"/>
      <c r="B12" s="122"/>
      <c r="C12" s="54"/>
      <c r="D12" s="54" t="s">
        <v>174</v>
      </c>
      <c r="E12" s="55">
        <f t="shared" ref="E12:L12" si="1">SUM(E8:E11)</f>
        <v>8088</v>
      </c>
      <c r="F12" s="55">
        <f t="shared" si="1"/>
        <v>25</v>
      </c>
      <c r="G12" s="56">
        <f t="shared" si="1"/>
        <v>49013.279999999999</v>
      </c>
      <c r="H12" s="56">
        <f t="shared" si="1"/>
        <v>3764.2199039999996</v>
      </c>
      <c r="I12" s="56">
        <f t="shared" si="1"/>
        <v>16350.469470259199</v>
      </c>
      <c r="J12" s="70">
        <f t="shared" si="1"/>
        <v>69127.969374259192</v>
      </c>
      <c r="K12" s="56">
        <f t="shared" si="1"/>
        <v>27651.187749703677</v>
      </c>
      <c r="L12" s="57">
        <f t="shared" si="1"/>
        <v>41476.781624555515</v>
      </c>
      <c r="O12" s="2"/>
    </row>
    <row r="13" spans="1:15" ht="48" outlineLevel="1" x14ac:dyDescent="0.2">
      <c r="A13" s="119">
        <v>3</v>
      </c>
      <c r="B13" s="121" t="s">
        <v>177</v>
      </c>
      <c r="C13" s="51" t="s">
        <v>193</v>
      </c>
      <c r="D13" s="48" t="s">
        <v>172</v>
      </c>
      <c r="E13" s="53">
        <v>6352</v>
      </c>
      <c r="F13" s="53">
        <v>19</v>
      </c>
      <c r="G13" s="49">
        <f>E13*6.06</f>
        <v>38493.119999999995</v>
      </c>
      <c r="H13" s="49">
        <f>G13*7.68/100</f>
        <v>2956.2716159999995</v>
      </c>
      <c r="I13" s="49">
        <f>SUM(G13:H13)*30.98/100</f>
        <v>12841.021522636798</v>
      </c>
      <c r="J13" s="72">
        <f>SUM(G13:I13)</f>
        <v>54290.413138636795</v>
      </c>
      <c r="K13" s="49">
        <f>J13*40/100</f>
        <v>21716.165255454718</v>
      </c>
      <c r="L13" s="50">
        <f>J13*60/100</f>
        <v>32574.247883182074</v>
      </c>
    </row>
    <row r="14" spans="1:15" ht="13.5" thickBot="1" x14ac:dyDescent="0.25">
      <c r="A14" s="120"/>
      <c r="B14" s="122"/>
      <c r="C14" s="54"/>
      <c r="D14" s="54" t="s">
        <v>174</v>
      </c>
      <c r="E14" s="55">
        <f t="shared" ref="E14:L14" si="2">SUM(E13)</f>
        <v>6352</v>
      </c>
      <c r="F14" s="55">
        <f t="shared" si="2"/>
        <v>19</v>
      </c>
      <c r="G14" s="56">
        <f t="shared" si="2"/>
        <v>38493.119999999995</v>
      </c>
      <c r="H14" s="56">
        <f t="shared" si="2"/>
        <v>2956.2716159999995</v>
      </c>
      <c r="I14" s="56">
        <f t="shared" si="2"/>
        <v>12841.021522636798</v>
      </c>
      <c r="J14" s="70">
        <f t="shared" si="2"/>
        <v>54290.413138636795</v>
      </c>
      <c r="K14" s="56">
        <f t="shared" si="2"/>
        <v>21716.165255454718</v>
      </c>
      <c r="L14" s="57">
        <f t="shared" si="2"/>
        <v>32574.247883182074</v>
      </c>
      <c r="O14" s="2"/>
    </row>
    <row r="15" spans="1:15" ht="48" outlineLevel="1" x14ac:dyDescent="0.2">
      <c r="A15" s="119">
        <v>4</v>
      </c>
      <c r="B15" s="121" t="s">
        <v>66</v>
      </c>
      <c r="C15" s="51" t="s">
        <v>193</v>
      </c>
      <c r="D15" s="62" t="s">
        <v>172</v>
      </c>
      <c r="E15" s="53">
        <v>7544</v>
      </c>
      <c r="F15" s="53">
        <v>22</v>
      </c>
      <c r="G15" s="49">
        <f>E15*6.06</f>
        <v>45716.639999999999</v>
      </c>
      <c r="H15" s="49">
        <f>G15*7.68/100</f>
        <v>3511.0379520000001</v>
      </c>
      <c r="I15" s="49">
        <f>SUM(G15:H15)*30.98/100</f>
        <v>15250.734629529601</v>
      </c>
      <c r="J15" s="72">
        <f>SUM(G15:I15)</f>
        <v>64478.412581529599</v>
      </c>
      <c r="K15" s="49">
        <f>J15*40/100</f>
        <v>25791.365032611837</v>
      </c>
      <c r="L15" s="50">
        <f>J15*60/100</f>
        <v>38687.047548917762</v>
      </c>
    </row>
    <row r="16" spans="1:15" ht="13.5" thickBot="1" x14ac:dyDescent="0.25">
      <c r="A16" s="120"/>
      <c r="B16" s="122"/>
      <c r="C16" s="54"/>
      <c r="D16" s="54" t="s">
        <v>174</v>
      </c>
      <c r="E16" s="55">
        <f t="shared" ref="E16:L16" si="3">SUM(E15:E15)</f>
        <v>7544</v>
      </c>
      <c r="F16" s="55">
        <f t="shared" si="3"/>
        <v>22</v>
      </c>
      <c r="G16" s="56">
        <f t="shared" si="3"/>
        <v>45716.639999999999</v>
      </c>
      <c r="H16" s="56">
        <f t="shared" si="3"/>
        <v>3511.0379520000001</v>
      </c>
      <c r="I16" s="56">
        <f t="shared" si="3"/>
        <v>15250.734629529601</v>
      </c>
      <c r="J16" s="70">
        <f t="shared" si="3"/>
        <v>64478.412581529599</v>
      </c>
      <c r="K16" s="56">
        <f t="shared" si="3"/>
        <v>25791.365032611837</v>
      </c>
      <c r="L16" s="57">
        <f t="shared" si="3"/>
        <v>38687.047548917762</v>
      </c>
      <c r="O16" s="2"/>
    </row>
    <row r="17" spans="1:15" ht="48" outlineLevel="1" x14ac:dyDescent="0.2">
      <c r="A17" s="129">
        <v>5</v>
      </c>
      <c r="B17" s="132" t="s">
        <v>26</v>
      </c>
      <c r="C17" s="51" t="s">
        <v>195</v>
      </c>
      <c r="D17" s="62" t="s">
        <v>172</v>
      </c>
      <c r="E17" s="53">
        <v>808</v>
      </c>
      <c r="F17" s="53">
        <v>3</v>
      </c>
      <c r="G17" s="73">
        <f>E17*6.06</f>
        <v>4896.4799999999996</v>
      </c>
      <c r="H17" s="73">
        <f>G17*7.68/100</f>
        <v>376.04966399999995</v>
      </c>
      <c r="I17" s="73">
        <f>SUM(G17:H17)*30.98/100</f>
        <v>1633.4296899071999</v>
      </c>
      <c r="J17" s="74">
        <f>SUM(G17:I17)</f>
        <v>6905.9593539071993</v>
      </c>
      <c r="K17" s="73">
        <f>J17*40/100</f>
        <v>2762.38374156288</v>
      </c>
      <c r="L17" s="107">
        <f>J17*60/100</f>
        <v>4143.5756123443198</v>
      </c>
    </row>
    <row r="18" spans="1:15" ht="36" outlineLevel="1" x14ac:dyDescent="0.2">
      <c r="A18" s="130"/>
      <c r="B18" s="133"/>
      <c r="C18" s="59" t="s">
        <v>196</v>
      </c>
      <c r="D18" s="47" t="s">
        <v>172</v>
      </c>
      <c r="E18" s="61">
        <v>1100</v>
      </c>
      <c r="F18" s="61">
        <v>3</v>
      </c>
      <c r="G18" s="77">
        <f>E18*6.06</f>
        <v>6666</v>
      </c>
      <c r="H18" s="77">
        <f>G18*7.68/100</f>
        <v>511.94879999999995</v>
      </c>
      <c r="I18" s="77">
        <f>SUM(G18:H18)*30.98/100</f>
        <v>2223.72853824</v>
      </c>
      <c r="J18" s="78">
        <f>SUM(G18:I18)</f>
        <v>9401.6773382400006</v>
      </c>
      <c r="K18" s="77">
        <f>J18*40/100</f>
        <v>3760.6709352960002</v>
      </c>
      <c r="L18" s="79">
        <f>J18*60/100</f>
        <v>5641.006402944</v>
      </c>
    </row>
    <row r="19" spans="1:15" ht="36" outlineLevel="1" x14ac:dyDescent="0.2">
      <c r="A19" s="130"/>
      <c r="B19" s="133"/>
      <c r="C19" s="58" t="s">
        <v>176</v>
      </c>
      <c r="D19" s="47" t="s">
        <v>172</v>
      </c>
      <c r="E19" s="36">
        <v>1140</v>
      </c>
      <c r="F19" s="36">
        <v>3</v>
      </c>
      <c r="G19" s="75">
        <f>E19*6.06</f>
        <v>6908.4</v>
      </c>
      <c r="H19" s="75">
        <f>G19*7.68/100</f>
        <v>530.56511999999998</v>
      </c>
      <c r="I19" s="75">
        <f>SUM(G19:H19)*30.98/100</f>
        <v>2304.591394176</v>
      </c>
      <c r="J19" s="76">
        <f>SUM(G19:I19)</f>
        <v>9743.5565141759998</v>
      </c>
      <c r="K19" s="75">
        <f>J19*40/100</f>
        <v>3897.4226056704001</v>
      </c>
      <c r="L19" s="108">
        <f>J19*60/100</f>
        <v>5846.1339085056006</v>
      </c>
    </row>
    <row r="20" spans="1:15" ht="13.5" thickBot="1" x14ac:dyDescent="0.25">
      <c r="A20" s="131"/>
      <c r="B20" s="134"/>
      <c r="C20" s="54"/>
      <c r="D20" s="54" t="s">
        <v>174</v>
      </c>
      <c r="E20" s="55">
        <f t="shared" ref="E20:L20" si="4">SUM(E17:E19)</f>
        <v>3048</v>
      </c>
      <c r="F20" s="55">
        <f t="shared" si="4"/>
        <v>9</v>
      </c>
      <c r="G20" s="56">
        <f t="shared" si="4"/>
        <v>18470.879999999997</v>
      </c>
      <c r="H20" s="56">
        <f t="shared" si="4"/>
        <v>1418.563584</v>
      </c>
      <c r="I20" s="56">
        <f t="shared" si="4"/>
        <v>6161.7496223232001</v>
      </c>
      <c r="J20" s="70">
        <f t="shared" si="4"/>
        <v>26051.193206323202</v>
      </c>
      <c r="K20" s="56">
        <f t="shared" si="4"/>
        <v>10420.47728252928</v>
      </c>
      <c r="L20" s="57">
        <f t="shared" si="4"/>
        <v>15630.715923793921</v>
      </c>
      <c r="O20" s="2"/>
    </row>
    <row r="21" spans="1:15" ht="48" outlineLevel="1" x14ac:dyDescent="0.2">
      <c r="A21" s="119">
        <v>6</v>
      </c>
      <c r="B21" s="121" t="s">
        <v>65</v>
      </c>
      <c r="C21" s="51" t="s">
        <v>193</v>
      </c>
      <c r="D21" s="62" t="s">
        <v>172</v>
      </c>
      <c r="E21" s="53">
        <v>4336</v>
      </c>
      <c r="F21" s="53">
        <v>13</v>
      </c>
      <c r="G21" s="73">
        <f>E21*6.06</f>
        <v>26276.16</v>
      </c>
      <c r="H21" s="73">
        <f>G21*7.68/100</f>
        <v>2018.009088</v>
      </c>
      <c r="I21" s="73">
        <f>SUM(G21:H21)*30.98/100</f>
        <v>8765.5335834624002</v>
      </c>
      <c r="J21" s="74">
        <f>SUM(G21:I21)</f>
        <v>37059.702671462401</v>
      </c>
      <c r="K21" s="73">
        <f>J21*40/100</f>
        <v>14823.88106858496</v>
      </c>
      <c r="L21" s="107">
        <f>J21*60/100</f>
        <v>22235.82160287744</v>
      </c>
    </row>
    <row r="22" spans="1:15" ht="48" outlineLevel="1" x14ac:dyDescent="0.2">
      <c r="A22" s="124"/>
      <c r="B22" s="128"/>
      <c r="C22" s="59" t="s">
        <v>159</v>
      </c>
      <c r="D22" s="47" t="s">
        <v>172</v>
      </c>
      <c r="E22" s="61">
        <v>832</v>
      </c>
      <c r="F22" s="61">
        <v>3</v>
      </c>
      <c r="G22" s="77">
        <f>E22*6.06</f>
        <v>5041.92</v>
      </c>
      <c r="H22" s="77">
        <f>G22*7.68/100</f>
        <v>387.21945599999998</v>
      </c>
      <c r="I22" s="77">
        <f>SUM(G22:H22)*30.98/100</f>
        <v>1681.9474034687998</v>
      </c>
      <c r="J22" s="78">
        <f>SUM(G22:I22)</f>
        <v>7111.0868594688</v>
      </c>
      <c r="K22" s="77">
        <f>J22*40/100</f>
        <v>2844.4347437875199</v>
      </c>
      <c r="L22" s="79">
        <f>J22*60/100</f>
        <v>4266.6521156812796</v>
      </c>
    </row>
    <row r="23" spans="1:15" ht="13.5" thickBot="1" x14ac:dyDescent="0.25">
      <c r="A23" s="120"/>
      <c r="B23" s="122"/>
      <c r="C23" s="54"/>
      <c r="D23" s="54" t="s">
        <v>174</v>
      </c>
      <c r="E23" s="55">
        <f t="shared" ref="E23:L23" si="5">SUM(E21:E22)</f>
        <v>5168</v>
      </c>
      <c r="F23" s="55">
        <f t="shared" si="5"/>
        <v>16</v>
      </c>
      <c r="G23" s="56">
        <f t="shared" si="5"/>
        <v>31318.080000000002</v>
      </c>
      <c r="H23" s="56">
        <f t="shared" si="5"/>
        <v>2405.2285440000001</v>
      </c>
      <c r="I23" s="56">
        <f t="shared" si="5"/>
        <v>10447.480986931199</v>
      </c>
      <c r="J23" s="70">
        <f t="shared" si="5"/>
        <v>44170.789530931201</v>
      </c>
      <c r="K23" s="56">
        <f t="shared" si="5"/>
        <v>17668.315812372479</v>
      </c>
      <c r="L23" s="57">
        <f t="shared" si="5"/>
        <v>26502.473718558722</v>
      </c>
      <c r="O23" s="2"/>
    </row>
    <row r="24" spans="1:15" ht="48" outlineLevel="1" x14ac:dyDescent="0.2">
      <c r="A24" s="119">
        <v>7</v>
      </c>
      <c r="B24" s="121" t="s">
        <v>52</v>
      </c>
      <c r="C24" s="51" t="s">
        <v>195</v>
      </c>
      <c r="D24" s="62" t="s">
        <v>172</v>
      </c>
      <c r="E24" s="109">
        <v>2984</v>
      </c>
      <c r="F24" s="109">
        <v>9</v>
      </c>
      <c r="G24" s="73">
        <f>E24*6.06</f>
        <v>18083.039999999997</v>
      </c>
      <c r="H24" s="73">
        <f>G24*7.68/100</f>
        <v>1388.7774719999998</v>
      </c>
      <c r="I24" s="73">
        <f>SUM(G24:H24)*30.98/100</f>
        <v>6032.3690528255984</v>
      </c>
      <c r="J24" s="74">
        <f>SUM(G24:I24)</f>
        <v>25504.186524825593</v>
      </c>
      <c r="K24" s="73">
        <f>J24*40/100</f>
        <v>10201.674609930236</v>
      </c>
      <c r="L24" s="107">
        <f>J24*60/100</f>
        <v>15302.511914895356</v>
      </c>
    </row>
    <row r="25" spans="1:15" ht="36" outlineLevel="1" x14ac:dyDescent="0.2">
      <c r="A25" s="124"/>
      <c r="B25" s="128"/>
      <c r="C25" s="59" t="s">
        <v>196</v>
      </c>
      <c r="D25" s="47" t="s">
        <v>172</v>
      </c>
      <c r="E25" s="36">
        <v>784</v>
      </c>
      <c r="F25" s="36">
        <v>2</v>
      </c>
      <c r="G25" s="77">
        <f>E25*6.06</f>
        <v>4751.04</v>
      </c>
      <c r="H25" s="77">
        <f>G25*7.68/100</f>
        <v>364.87987199999998</v>
      </c>
      <c r="I25" s="77">
        <f>SUM(G25:H25)*30.98/100</f>
        <v>1584.9119763456004</v>
      </c>
      <c r="J25" s="78">
        <f>SUM(G25:I25)</f>
        <v>6700.8318483456005</v>
      </c>
      <c r="K25" s="77">
        <f>J25*40/100</f>
        <v>2680.3327393382406</v>
      </c>
      <c r="L25" s="79">
        <f>J25*60/100</f>
        <v>4020.4991090073604</v>
      </c>
    </row>
    <row r="26" spans="1:15" ht="72" outlineLevel="1" x14ac:dyDescent="0.2">
      <c r="A26" s="124"/>
      <c r="B26" s="128"/>
      <c r="C26" s="59" t="s">
        <v>194</v>
      </c>
      <c r="D26" s="52" t="s">
        <v>172</v>
      </c>
      <c r="E26" s="36">
        <v>2360</v>
      </c>
      <c r="F26" s="36">
        <v>8</v>
      </c>
      <c r="G26" s="77">
        <f>E26*6.06</f>
        <v>14301.599999999999</v>
      </c>
      <c r="H26" s="77">
        <f>G26*7.68/100</f>
        <v>1098.3628799999999</v>
      </c>
      <c r="I26" s="77">
        <f>SUM(G26:H26)*30.98/100</f>
        <v>4770.9085002239999</v>
      </c>
      <c r="J26" s="78">
        <f>SUM(G26:I26)</f>
        <v>20170.871380223998</v>
      </c>
      <c r="K26" s="77">
        <f>J26*40/100</f>
        <v>8068.3485520895993</v>
      </c>
      <c r="L26" s="79">
        <f>J26*60/100</f>
        <v>12102.522828134399</v>
      </c>
    </row>
    <row r="27" spans="1:15" ht="36" outlineLevel="1" x14ac:dyDescent="0.2">
      <c r="A27" s="124"/>
      <c r="B27" s="128"/>
      <c r="C27" s="58" t="s">
        <v>176</v>
      </c>
      <c r="D27" s="47" t="s">
        <v>172</v>
      </c>
      <c r="E27" s="61">
        <v>1736</v>
      </c>
      <c r="F27" s="61">
        <v>5</v>
      </c>
      <c r="G27" s="75">
        <f>E27*6.06</f>
        <v>10520.16</v>
      </c>
      <c r="H27" s="75">
        <f>G27*7.68/100</f>
        <v>807.94828800000005</v>
      </c>
      <c r="I27" s="75">
        <f>SUM(G27:H27)*30.98/100</f>
        <v>3509.4479476223996</v>
      </c>
      <c r="J27" s="76">
        <f>SUM(G27:I27)</f>
        <v>14837.5562356224</v>
      </c>
      <c r="K27" s="75">
        <f>J27*40/100</f>
        <v>5935.0224942489594</v>
      </c>
      <c r="L27" s="108">
        <f>J27*60/100</f>
        <v>8902.5337413734396</v>
      </c>
    </row>
    <row r="28" spans="1:15" ht="13.5" thickBot="1" x14ac:dyDescent="0.25">
      <c r="A28" s="120"/>
      <c r="B28" s="122"/>
      <c r="C28" s="54"/>
      <c r="D28" s="54" t="s">
        <v>174</v>
      </c>
      <c r="E28" s="55">
        <f t="shared" ref="E28:L28" si="6">SUM(E24:E27)</f>
        <v>7864</v>
      </c>
      <c r="F28" s="55">
        <f t="shared" si="6"/>
        <v>24</v>
      </c>
      <c r="G28" s="56">
        <f t="shared" si="6"/>
        <v>47655.839999999997</v>
      </c>
      <c r="H28" s="56">
        <f t="shared" si="6"/>
        <v>3659.9685119999999</v>
      </c>
      <c r="I28" s="56">
        <f t="shared" si="6"/>
        <v>15897.637477017597</v>
      </c>
      <c r="J28" s="70">
        <f t="shared" si="6"/>
        <v>67213.445989017593</v>
      </c>
      <c r="K28" s="56">
        <f t="shared" si="6"/>
        <v>26885.378395607033</v>
      </c>
      <c r="L28" s="57">
        <f t="shared" si="6"/>
        <v>40328.067593410553</v>
      </c>
      <c r="O28" s="2"/>
    </row>
    <row r="29" spans="1:15" ht="48" outlineLevel="1" x14ac:dyDescent="0.2">
      <c r="A29" s="119">
        <v>8</v>
      </c>
      <c r="B29" s="121" t="s">
        <v>14</v>
      </c>
      <c r="C29" s="51" t="s">
        <v>193</v>
      </c>
      <c r="D29" s="62" t="s">
        <v>172</v>
      </c>
      <c r="E29" s="53">
        <v>528</v>
      </c>
      <c r="F29" s="53">
        <v>2</v>
      </c>
      <c r="G29" s="73">
        <f>E29*6.06</f>
        <v>3199.68</v>
      </c>
      <c r="H29" s="73">
        <f>G29*7.68/100</f>
        <v>245.73542399999999</v>
      </c>
      <c r="I29" s="73">
        <f>SUM(G29:H29)*30.98/100</f>
        <v>1067.3896983551999</v>
      </c>
      <c r="J29" s="74">
        <f>SUM(G29:I29)</f>
        <v>4512.8051223551993</v>
      </c>
      <c r="K29" s="73">
        <f>J29*40/100</f>
        <v>1805.1220489420798</v>
      </c>
      <c r="L29" s="107">
        <f>J29*60/100</f>
        <v>2707.6830734131195</v>
      </c>
    </row>
    <row r="30" spans="1:15" ht="36" outlineLevel="1" x14ac:dyDescent="0.2">
      <c r="A30" s="124"/>
      <c r="B30" s="128"/>
      <c r="C30" s="59" t="s">
        <v>196</v>
      </c>
      <c r="D30" s="47" t="s">
        <v>172</v>
      </c>
      <c r="E30" s="61">
        <v>264</v>
      </c>
      <c r="F30" s="61">
        <v>1</v>
      </c>
      <c r="G30" s="77">
        <f>E30*6.06</f>
        <v>1599.84</v>
      </c>
      <c r="H30" s="77">
        <f>G30*7.68/100</f>
        <v>122.867712</v>
      </c>
      <c r="I30" s="77">
        <f>SUM(G30:H30)*30.98/100</f>
        <v>533.69484917759996</v>
      </c>
      <c r="J30" s="78">
        <f>SUM(G30:I30)</f>
        <v>2256.4025611775996</v>
      </c>
      <c r="K30" s="77">
        <f>J30*40/100</f>
        <v>902.5610244710399</v>
      </c>
      <c r="L30" s="79">
        <f>J30*60/100</f>
        <v>1353.8415367065597</v>
      </c>
    </row>
    <row r="31" spans="1:15" ht="36" outlineLevel="1" x14ac:dyDescent="0.2">
      <c r="A31" s="124"/>
      <c r="B31" s="128"/>
      <c r="C31" s="58" t="s">
        <v>176</v>
      </c>
      <c r="D31" s="47" t="s">
        <v>172</v>
      </c>
      <c r="E31" s="36">
        <v>528</v>
      </c>
      <c r="F31" s="36">
        <v>2</v>
      </c>
      <c r="G31" s="75">
        <f>E31*6.06</f>
        <v>3199.68</v>
      </c>
      <c r="H31" s="75">
        <f>G31*7.68/100</f>
        <v>245.73542399999999</v>
      </c>
      <c r="I31" s="75">
        <f>SUM(G31:H31)*30.98/100</f>
        <v>1067.3896983551999</v>
      </c>
      <c r="J31" s="76">
        <f>SUM(G31:I31)</f>
        <v>4512.8051223551993</v>
      </c>
      <c r="K31" s="75">
        <f>J31*40/100</f>
        <v>1805.1220489420798</v>
      </c>
      <c r="L31" s="108">
        <f>J31*60/100</f>
        <v>2707.6830734131195</v>
      </c>
    </row>
    <row r="32" spans="1:15" ht="13.5" thickBot="1" x14ac:dyDescent="0.25">
      <c r="A32" s="120"/>
      <c r="B32" s="122"/>
      <c r="C32" s="54"/>
      <c r="D32" s="54" t="s">
        <v>174</v>
      </c>
      <c r="E32" s="55">
        <f t="shared" ref="E32:L32" si="7">SUM(E29:E31)</f>
        <v>1320</v>
      </c>
      <c r="F32" s="55">
        <f t="shared" si="7"/>
        <v>5</v>
      </c>
      <c r="G32" s="56">
        <f t="shared" si="7"/>
        <v>7999.1999999999989</v>
      </c>
      <c r="H32" s="56">
        <f t="shared" si="7"/>
        <v>614.33856000000003</v>
      </c>
      <c r="I32" s="56">
        <f t="shared" si="7"/>
        <v>2668.474245888</v>
      </c>
      <c r="J32" s="70">
        <f t="shared" si="7"/>
        <v>11282.012805887998</v>
      </c>
      <c r="K32" s="56">
        <f t="shared" si="7"/>
        <v>4512.8051223551993</v>
      </c>
      <c r="L32" s="57">
        <f t="shared" si="7"/>
        <v>6769.2076835327989</v>
      </c>
      <c r="O32" s="2"/>
    </row>
    <row r="33" spans="1:15" ht="48" outlineLevel="1" x14ac:dyDescent="0.2">
      <c r="A33" s="129">
        <v>9</v>
      </c>
      <c r="B33" s="132" t="s">
        <v>58</v>
      </c>
      <c r="C33" s="51" t="s">
        <v>195</v>
      </c>
      <c r="D33" s="62" t="s">
        <v>172</v>
      </c>
      <c r="E33" s="53">
        <v>1524</v>
      </c>
      <c r="F33" s="53">
        <v>5</v>
      </c>
      <c r="G33" s="73">
        <f>E33*6.06</f>
        <v>9235.4399999999987</v>
      </c>
      <c r="H33" s="73">
        <f>G33*7.68/100</f>
        <v>709.28179199999988</v>
      </c>
      <c r="I33" s="73">
        <f>SUM(G33:H33)*30.98/100</f>
        <v>3080.8748111615992</v>
      </c>
      <c r="J33" s="74">
        <f>SUM(G33:I33)</f>
        <v>13025.596603161597</v>
      </c>
      <c r="K33" s="73">
        <f>J33*40/100</f>
        <v>5210.2386412646392</v>
      </c>
      <c r="L33" s="107">
        <f>J33*60/100</f>
        <v>7815.3579618969579</v>
      </c>
    </row>
    <row r="34" spans="1:15" ht="72" outlineLevel="1" x14ac:dyDescent="0.2">
      <c r="A34" s="130"/>
      <c r="B34" s="133"/>
      <c r="C34" s="59" t="s">
        <v>194</v>
      </c>
      <c r="D34" s="52" t="s">
        <v>172</v>
      </c>
      <c r="E34" s="61">
        <v>1158</v>
      </c>
      <c r="F34" s="61">
        <v>3</v>
      </c>
      <c r="G34" s="77">
        <f>E34*6.06</f>
        <v>7017.48</v>
      </c>
      <c r="H34" s="77">
        <f>G34*7.68/100</f>
        <v>538.94246399999997</v>
      </c>
      <c r="I34" s="77">
        <f>SUM(G34:H34)*30.98/100</f>
        <v>2340.9796793471996</v>
      </c>
      <c r="J34" s="78">
        <f>SUM(G34:I34)</f>
        <v>9897.4021433471989</v>
      </c>
      <c r="K34" s="77">
        <f>J34*40/100</f>
        <v>3958.9608573388796</v>
      </c>
      <c r="L34" s="79">
        <f>J34*60/100</f>
        <v>5938.4412860083194</v>
      </c>
    </row>
    <row r="35" spans="1:15" ht="36" outlineLevel="1" x14ac:dyDescent="0.2">
      <c r="A35" s="130"/>
      <c r="B35" s="133"/>
      <c r="C35" s="58" t="s">
        <v>176</v>
      </c>
      <c r="D35" s="47" t="s">
        <v>172</v>
      </c>
      <c r="E35" s="36">
        <v>366</v>
      </c>
      <c r="F35" s="36">
        <v>1</v>
      </c>
      <c r="G35" s="75">
        <f>E35*6.06</f>
        <v>2217.96</v>
      </c>
      <c r="H35" s="75">
        <f>G35*7.68/100</f>
        <v>170.33932799999999</v>
      </c>
      <c r="I35" s="75">
        <f>SUM(G35:H35)*30.98/100</f>
        <v>739.89513181440009</v>
      </c>
      <c r="J35" s="76">
        <f>SUM(G35:I35)</f>
        <v>3128.1944598144</v>
      </c>
      <c r="K35" s="75">
        <f>J35*40/100</f>
        <v>1251.2777839257601</v>
      </c>
      <c r="L35" s="108">
        <f>J35*60/100</f>
        <v>1876.9166758886399</v>
      </c>
    </row>
    <row r="36" spans="1:15" ht="13.5" thickBot="1" x14ac:dyDescent="0.25">
      <c r="A36" s="131"/>
      <c r="B36" s="134"/>
      <c r="C36" s="54"/>
      <c r="D36" s="54" t="s">
        <v>174</v>
      </c>
      <c r="E36" s="55">
        <f t="shared" ref="E36:L36" si="8">SUM(E33:E35)</f>
        <v>3048</v>
      </c>
      <c r="F36" s="55">
        <f t="shared" si="8"/>
        <v>9</v>
      </c>
      <c r="G36" s="56">
        <f t="shared" si="8"/>
        <v>18470.879999999997</v>
      </c>
      <c r="H36" s="56">
        <f t="shared" si="8"/>
        <v>1418.563584</v>
      </c>
      <c r="I36" s="56">
        <f t="shared" si="8"/>
        <v>6161.7496223231983</v>
      </c>
      <c r="J36" s="70">
        <f t="shared" si="8"/>
        <v>26051.193206323198</v>
      </c>
      <c r="K36" s="56">
        <f t="shared" si="8"/>
        <v>10420.477282529278</v>
      </c>
      <c r="L36" s="57">
        <f t="shared" si="8"/>
        <v>15630.715923793918</v>
      </c>
      <c r="O36" s="2"/>
    </row>
    <row r="37" spans="1:15" ht="48" outlineLevel="1" x14ac:dyDescent="0.2">
      <c r="A37" s="119">
        <v>10</v>
      </c>
      <c r="B37" s="121" t="s">
        <v>60</v>
      </c>
      <c r="C37" s="51" t="s">
        <v>195</v>
      </c>
      <c r="D37" s="62" t="s">
        <v>172</v>
      </c>
      <c r="E37" s="53">
        <v>4800</v>
      </c>
      <c r="F37" s="109">
        <v>14</v>
      </c>
      <c r="G37" s="73">
        <f>E37*6.06</f>
        <v>29087.999999999996</v>
      </c>
      <c r="H37" s="73">
        <f>G37*7.68/100</f>
        <v>2233.9583999999995</v>
      </c>
      <c r="I37" s="73">
        <f>SUM(G37:H37)*30.98/100</f>
        <v>9703.5427123199988</v>
      </c>
      <c r="J37" s="74">
        <f>SUM(G37:I37)</f>
        <v>41025.501112319995</v>
      </c>
      <c r="K37" s="73">
        <f>J37*40/100</f>
        <v>16410.200444927999</v>
      </c>
      <c r="L37" s="107">
        <f>J37*60/100</f>
        <v>24615.300667391995</v>
      </c>
    </row>
    <row r="38" spans="1:15" ht="36" outlineLevel="1" x14ac:dyDescent="0.2">
      <c r="A38" s="124"/>
      <c r="B38" s="128"/>
      <c r="C38" s="59" t="s">
        <v>196</v>
      </c>
      <c r="D38" s="47" t="s">
        <v>172</v>
      </c>
      <c r="E38" s="61">
        <v>552</v>
      </c>
      <c r="F38" s="36">
        <v>2</v>
      </c>
      <c r="G38" s="77">
        <f>E38*6.06</f>
        <v>3345.12</v>
      </c>
      <c r="H38" s="77">
        <f>G38*7.68/100</f>
        <v>256.90521599999994</v>
      </c>
      <c r="I38" s="77">
        <f>SUM(G38:H38)*30.98/100</f>
        <v>1115.9074119168001</v>
      </c>
      <c r="J38" s="78">
        <f>SUM(G38:I38)</f>
        <v>4717.9326279167999</v>
      </c>
      <c r="K38" s="77">
        <f>J38*40/100</f>
        <v>1887.1730511667201</v>
      </c>
      <c r="L38" s="79">
        <f>J38*60/100</f>
        <v>2830.7595767500798</v>
      </c>
    </row>
    <row r="39" spans="1:15" ht="72" outlineLevel="1" x14ac:dyDescent="0.2">
      <c r="A39" s="124"/>
      <c r="B39" s="128"/>
      <c r="C39" s="59" t="s">
        <v>194</v>
      </c>
      <c r="D39" s="52" t="s">
        <v>172</v>
      </c>
      <c r="E39" s="61">
        <v>1800</v>
      </c>
      <c r="F39" s="36">
        <v>6</v>
      </c>
      <c r="G39" s="77">
        <f>E39*6.06</f>
        <v>10908</v>
      </c>
      <c r="H39" s="77">
        <f>G39*7.68/100</f>
        <v>837.73440000000005</v>
      </c>
      <c r="I39" s="77">
        <f>SUM(G39:H39)*30.98/100</f>
        <v>3638.8285171199996</v>
      </c>
      <c r="J39" s="78">
        <f>SUM(G39:I39)</f>
        <v>15384.562917119998</v>
      </c>
      <c r="K39" s="77">
        <f>J39*40/100</f>
        <v>6153.8251668479988</v>
      </c>
      <c r="L39" s="79">
        <f>J39*60/100</f>
        <v>9230.7377502719992</v>
      </c>
    </row>
    <row r="40" spans="1:15" ht="36" outlineLevel="1" x14ac:dyDescent="0.2">
      <c r="A40" s="124"/>
      <c r="B40" s="128"/>
      <c r="C40" s="58" t="s">
        <v>176</v>
      </c>
      <c r="D40" s="47" t="s">
        <v>172</v>
      </c>
      <c r="E40" s="36">
        <v>800</v>
      </c>
      <c r="F40" s="36">
        <v>2</v>
      </c>
      <c r="G40" s="77">
        <f>E40*6.06</f>
        <v>4848</v>
      </c>
      <c r="H40" s="77">
        <f>G40*7.68/100</f>
        <v>372.32639999999998</v>
      </c>
      <c r="I40" s="77">
        <f>SUM(G40:H40)*30.98/100</f>
        <v>1617.2571187199999</v>
      </c>
      <c r="J40" s="78">
        <f>SUM(G40:I40)</f>
        <v>6837.58351872</v>
      </c>
      <c r="K40" s="77">
        <f>J40*40/100</f>
        <v>2735.0334074880002</v>
      </c>
      <c r="L40" s="79">
        <f>J40*60/100</f>
        <v>4102.5501112319998</v>
      </c>
    </row>
    <row r="41" spans="1:15" ht="60" outlineLevel="1" x14ac:dyDescent="0.2">
      <c r="A41" s="124"/>
      <c r="B41" s="128"/>
      <c r="C41" s="58" t="s">
        <v>170</v>
      </c>
      <c r="D41" s="60" t="s">
        <v>172</v>
      </c>
      <c r="E41" s="36">
        <v>1064</v>
      </c>
      <c r="F41" s="61">
        <v>3</v>
      </c>
      <c r="G41" s="75">
        <f>E41*6.06</f>
        <v>6447.8399999999992</v>
      </c>
      <c r="H41" s="75">
        <f>G41*7.68/100</f>
        <v>495.19411199999996</v>
      </c>
      <c r="I41" s="75">
        <f>SUM(G41:H41)*30.98/100</f>
        <v>2150.9519678975998</v>
      </c>
      <c r="J41" s="76">
        <f>SUM(G41:I41)</f>
        <v>9093.9860798975988</v>
      </c>
      <c r="K41" s="75">
        <f>J41*40/100</f>
        <v>3637.5944319590399</v>
      </c>
      <c r="L41" s="108">
        <f>J41*60/100</f>
        <v>5456.3916479385598</v>
      </c>
    </row>
    <row r="42" spans="1:15" ht="13.5" thickBot="1" x14ac:dyDescent="0.25">
      <c r="A42" s="120"/>
      <c r="B42" s="122"/>
      <c r="C42" s="54"/>
      <c r="D42" s="54" t="s">
        <v>174</v>
      </c>
      <c r="E42" s="55">
        <f t="shared" ref="E42:L42" si="9">SUM(E37:E41)</f>
        <v>9016</v>
      </c>
      <c r="F42" s="55">
        <f t="shared" si="9"/>
        <v>27</v>
      </c>
      <c r="G42" s="56">
        <f t="shared" si="9"/>
        <v>54636.959999999992</v>
      </c>
      <c r="H42" s="56">
        <f t="shared" si="9"/>
        <v>4196.118528</v>
      </c>
      <c r="I42" s="56">
        <f t="shared" si="9"/>
        <v>18226.4877279744</v>
      </c>
      <c r="J42" s="70">
        <f t="shared" si="9"/>
        <v>77059.566255974394</v>
      </c>
      <c r="K42" s="56">
        <f t="shared" si="9"/>
        <v>30823.826502389762</v>
      </c>
      <c r="L42" s="57">
        <f t="shared" si="9"/>
        <v>46235.739753584632</v>
      </c>
      <c r="O42" s="2"/>
    </row>
    <row r="43" spans="1:15" ht="48" outlineLevel="1" x14ac:dyDescent="0.2">
      <c r="A43" s="119">
        <v>11</v>
      </c>
      <c r="B43" s="121" t="s">
        <v>178</v>
      </c>
      <c r="C43" s="51" t="s">
        <v>195</v>
      </c>
      <c r="D43" s="48" t="s">
        <v>172</v>
      </c>
      <c r="E43" s="53">
        <v>2944</v>
      </c>
      <c r="F43" s="53">
        <v>9</v>
      </c>
      <c r="G43" s="73">
        <f>E43*6.06</f>
        <v>17840.64</v>
      </c>
      <c r="H43" s="73">
        <f>G43*7.68/100</f>
        <v>1370.1611519999999</v>
      </c>
      <c r="I43" s="73">
        <f>SUM(G43:H43)*30.98/100</f>
        <v>5951.5061968896007</v>
      </c>
      <c r="J43" s="74">
        <f>SUM(G43:I43)</f>
        <v>25162.307348889601</v>
      </c>
      <c r="K43" s="73">
        <f>J43*40/100</f>
        <v>10064.922939555841</v>
      </c>
      <c r="L43" s="107">
        <f>J43*60/100</f>
        <v>15097.384409333761</v>
      </c>
    </row>
    <row r="44" spans="1:15" ht="72" outlineLevel="1" x14ac:dyDescent="0.2">
      <c r="A44" s="124"/>
      <c r="B44" s="128"/>
      <c r="C44" s="58" t="s">
        <v>194</v>
      </c>
      <c r="D44" s="60" t="s">
        <v>172</v>
      </c>
      <c r="E44" s="36">
        <v>1600</v>
      </c>
      <c r="F44" s="36">
        <v>5</v>
      </c>
      <c r="G44" s="77">
        <f>E44*6.06</f>
        <v>9696</v>
      </c>
      <c r="H44" s="77">
        <f>G44*7.68/100</f>
        <v>744.65279999999996</v>
      </c>
      <c r="I44" s="77">
        <f>SUM(G44:H44)*30.98/100</f>
        <v>3234.5142374399998</v>
      </c>
      <c r="J44" s="78">
        <f>SUM(G44:I44)</f>
        <v>13675.16703744</v>
      </c>
      <c r="K44" s="77">
        <f>J44*40/100</f>
        <v>5470.0668149760004</v>
      </c>
      <c r="L44" s="79">
        <f>J44*60/100</f>
        <v>8205.1002224639997</v>
      </c>
    </row>
    <row r="45" spans="1:15" ht="13.5" thickBot="1" x14ac:dyDescent="0.25">
      <c r="A45" s="120"/>
      <c r="B45" s="122"/>
      <c r="C45" s="54"/>
      <c r="D45" s="54" t="s">
        <v>174</v>
      </c>
      <c r="E45" s="55">
        <f t="shared" ref="E45:L45" si="10">SUM(E43:E44)</f>
        <v>4544</v>
      </c>
      <c r="F45" s="55">
        <f t="shared" si="10"/>
        <v>14</v>
      </c>
      <c r="G45" s="56">
        <f t="shared" si="10"/>
        <v>27536.639999999999</v>
      </c>
      <c r="H45" s="56">
        <f t="shared" si="10"/>
        <v>2114.813952</v>
      </c>
      <c r="I45" s="56">
        <f t="shared" si="10"/>
        <v>9186.0204343296009</v>
      </c>
      <c r="J45" s="70">
        <f t="shared" si="10"/>
        <v>38837.474386329603</v>
      </c>
      <c r="K45" s="56">
        <f t="shared" si="10"/>
        <v>15534.989754531842</v>
      </c>
      <c r="L45" s="57">
        <f t="shared" si="10"/>
        <v>23302.484631797761</v>
      </c>
      <c r="O45" s="2"/>
    </row>
    <row r="46" spans="1:15" ht="72" outlineLevel="1" x14ac:dyDescent="0.2">
      <c r="A46" s="119">
        <v>12</v>
      </c>
      <c r="B46" s="121" t="s">
        <v>70</v>
      </c>
      <c r="C46" s="59" t="s">
        <v>194</v>
      </c>
      <c r="D46" s="48" t="s">
        <v>172</v>
      </c>
      <c r="E46" s="53">
        <v>7336</v>
      </c>
      <c r="F46" s="53">
        <v>22</v>
      </c>
      <c r="G46" s="49">
        <f>E46*6.06</f>
        <v>44456.159999999996</v>
      </c>
      <c r="H46" s="49">
        <f>G46*7.68/100</f>
        <v>3414.2330879999995</v>
      </c>
      <c r="I46" s="49">
        <f>SUM(G46:H46)*30.98/100</f>
        <v>14830.247778662399</v>
      </c>
      <c r="J46" s="72">
        <f>SUM(G46:I46)</f>
        <v>62700.640866662397</v>
      </c>
      <c r="K46" s="49">
        <f>J46*40/100</f>
        <v>25080.256346664959</v>
      </c>
      <c r="L46" s="50">
        <f>J46*60/100</f>
        <v>37620.384519997438</v>
      </c>
    </row>
    <row r="47" spans="1:15" ht="13.5" thickBot="1" x14ac:dyDescent="0.25">
      <c r="A47" s="120"/>
      <c r="B47" s="122"/>
      <c r="C47" s="54"/>
      <c r="D47" s="54" t="s">
        <v>174</v>
      </c>
      <c r="E47" s="55">
        <f t="shared" ref="E47:L47" si="11">SUM(E46)</f>
        <v>7336</v>
      </c>
      <c r="F47" s="55">
        <f t="shared" si="11"/>
        <v>22</v>
      </c>
      <c r="G47" s="56">
        <f t="shared" si="11"/>
        <v>44456.159999999996</v>
      </c>
      <c r="H47" s="56">
        <f t="shared" si="11"/>
        <v>3414.2330879999995</v>
      </c>
      <c r="I47" s="56">
        <f t="shared" si="11"/>
        <v>14830.247778662399</v>
      </c>
      <c r="J47" s="70">
        <f t="shared" si="11"/>
        <v>62700.640866662397</v>
      </c>
      <c r="K47" s="56">
        <f t="shared" si="11"/>
        <v>25080.256346664959</v>
      </c>
      <c r="L47" s="57">
        <f t="shared" si="11"/>
        <v>37620.384519997438</v>
      </c>
      <c r="O47" s="2"/>
    </row>
    <row r="48" spans="1:15" ht="48" outlineLevel="1" x14ac:dyDescent="0.2">
      <c r="A48" s="119">
        <v>13</v>
      </c>
      <c r="B48" s="121" t="s">
        <v>179</v>
      </c>
      <c r="C48" s="51" t="s">
        <v>195</v>
      </c>
      <c r="D48" s="48" t="s">
        <v>172</v>
      </c>
      <c r="E48" s="53">
        <v>1352</v>
      </c>
      <c r="F48" s="53">
        <v>4</v>
      </c>
      <c r="G48" s="49">
        <f>E48*6.06</f>
        <v>8193.119999999999</v>
      </c>
      <c r="H48" s="49">
        <f>G48*7.68/100</f>
        <v>629.23161599999992</v>
      </c>
      <c r="I48" s="49">
        <f>SUM(G48:H48)*30.98/100</f>
        <v>2733.1645306367991</v>
      </c>
      <c r="J48" s="72">
        <f>SUM(G48:I48)</f>
        <v>11555.516146636797</v>
      </c>
      <c r="K48" s="49">
        <f>J48*40/100</f>
        <v>4622.2064586547194</v>
      </c>
      <c r="L48" s="50">
        <f>J48*60/100</f>
        <v>6933.3096879820778</v>
      </c>
    </row>
    <row r="49" spans="1:15" ht="13.5" thickBot="1" x14ac:dyDescent="0.25">
      <c r="A49" s="120"/>
      <c r="B49" s="122"/>
      <c r="C49" s="54"/>
      <c r="D49" s="54" t="s">
        <v>174</v>
      </c>
      <c r="E49" s="55">
        <f t="shared" ref="E49:L49" si="12">SUM(E48)</f>
        <v>1352</v>
      </c>
      <c r="F49" s="55">
        <f t="shared" si="12"/>
        <v>4</v>
      </c>
      <c r="G49" s="56">
        <f t="shared" si="12"/>
        <v>8193.119999999999</v>
      </c>
      <c r="H49" s="56">
        <f t="shared" si="12"/>
        <v>629.23161599999992</v>
      </c>
      <c r="I49" s="56">
        <f t="shared" si="12"/>
        <v>2733.1645306367991</v>
      </c>
      <c r="J49" s="70">
        <f t="shared" si="12"/>
        <v>11555.516146636797</v>
      </c>
      <c r="K49" s="56">
        <f t="shared" si="12"/>
        <v>4622.2064586547194</v>
      </c>
      <c r="L49" s="57">
        <f t="shared" si="12"/>
        <v>6933.3096879820778</v>
      </c>
      <c r="O49" s="2"/>
    </row>
    <row r="50" spans="1:15" ht="48" outlineLevel="1" x14ac:dyDescent="0.2">
      <c r="A50" s="119">
        <v>14</v>
      </c>
      <c r="B50" s="121" t="s">
        <v>201</v>
      </c>
      <c r="C50" s="58" t="s">
        <v>159</v>
      </c>
      <c r="D50" s="48" t="s">
        <v>172</v>
      </c>
      <c r="E50" s="53">
        <v>1136</v>
      </c>
      <c r="F50" s="53">
        <v>4</v>
      </c>
      <c r="G50" s="49">
        <f>E50*6.06</f>
        <v>6884.16</v>
      </c>
      <c r="H50" s="49">
        <f>G50*7.68/100</f>
        <v>528.70348799999999</v>
      </c>
      <c r="I50" s="49">
        <f>SUM(G50:H50)*30.98/100</f>
        <v>2296.5051085824002</v>
      </c>
      <c r="J50" s="72">
        <f>SUM(G50:I50)</f>
        <v>9709.3685965824006</v>
      </c>
      <c r="K50" s="49">
        <f>J50*40/100</f>
        <v>3883.74743863296</v>
      </c>
      <c r="L50" s="50">
        <f>J50*60/100</f>
        <v>5825.6211579494402</v>
      </c>
    </row>
    <row r="51" spans="1:15" ht="13.5" thickBot="1" x14ac:dyDescent="0.25">
      <c r="A51" s="120"/>
      <c r="B51" s="122"/>
      <c r="C51" s="54"/>
      <c r="D51" s="54" t="s">
        <v>174</v>
      </c>
      <c r="E51" s="55">
        <f t="shared" ref="E51:L51" si="13">SUM(E50)</f>
        <v>1136</v>
      </c>
      <c r="F51" s="55">
        <f t="shared" si="13"/>
        <v>4</v>
      </c>
      <c r="G51" s="56">
        <f t="shared" si="13"/>
        <v>6884.16</v>
      </c>
      <c r="H51" s="56">
        <f t="shared" si="13"/>
        <v>528.70348799999999</v>
      </c>
      <c r="I51" s="56">
        <f t="shared" si="13"/>
        <v>2296.5051085824002</v>
      </c>
      <c r="J51" s="70">
        <f t="shared" si="13"/>
        <v>9709.3685965824006</v>
      </c>
      <c r="K51" s="56">
        <f t="shared" si="13"/>
        <v>3883.74743863296</v>
      </c>
      <c r="L51" s="57">
        <f t="shared" si="13"/>
        <v>5825.6211579494402</v>
      </c>
      <c r="O51" s="2"/>
    </row>
    <row r="52" spans="1:15" ht="48" outlineLevel="1" x14ac:dyDescent="0.2">
      <c r="A52" s="119">
        <v>15</v>
      </c>
      <c r="B52" s="121" t="s">
        <v>208</v>
      </c>
      <c r="C52" s="58" t="s">
        <v>195</v>
      </c>
      <c r="D52" s="48" t="s">
        <v>172</v>
      </c>
      <c r="E52" s="53">
        <v>680</v>
      </c>
      <c r="F52" s="53">
        <v>2</v>
      </c>
      <c r="G52" s="49">
        <f>E52*6.06</f>
        <v>4120.8</v>
      </c>
      <c r="H52" s="49">
        <f>G52*7.68/100</f>
        <v>316.47744</v>
      </c>
      <c r="I52" s="49">
        <f>SUM(G52:H52)*30.98/100</f>
        <v>1374.668550912</v>
      </c>
      <c r="J52" s="72">
        <f>SUM(G52:I52)</f>
        <v>5811.9459909119996</v>
      </c>
      <c r="K52" s="49">
        <f>J52*40/100</f>
        <v>2324.7783963647998</v>
      </c>
      <c r="L52" s="50">
        <f>J52*60/100</f>
        <v>3487.1675945471998</v>
      </c>
    </row>
    <row r="53" spans="1:15" ht="13.5" thickBot="1" x14ac:dyDescent="0.25">
      <c r="A53" s="120"/>
      <c r="B53" s="122"/>
      <c r="C53" s="54"/>
      <c r="D53" s="54" t="s">
        <v>174</v>
      </c>
      <c r="E53" s="55">
        <f t="shared" ref="E53:L53" si="14">SUM(E52)</f>
        <v>680</v>
      </c>
      <c r="F53" s="55">
        <f t="shared" si="14"/>
        <v>2</v>
      </c>
      <c r="G53" s="56">
        <f t="shared" si="14"/>
        <v>4120.8</v>
      </c>
      <c r="H53" s="56">
        <f t="shared" si="14"/>
        <v>316.47744</v>
      </c>
      <c r="I53" s="56">
        <f t="shared" si="14"/>
        <v>1374.668550912</v>
      </c>
      <c r="J53" s="70">
        <f t="shared" si="14"/>
        <v>5811.9459909119996</v>
      </c>
      <c r="K53" s="56">
        <f t="shared" si="14"/>
        <v>2324.7783963647998</v>
      </c>
      <c r="L53" s="57">
        <f t="shared" si="14"/>
        <v>3487.1675945471998</v>
      </c>
      <c r="O53" s="2"/>
    </row>
    <row r="54" spans="1:15" ht="36" outlineLevel="1" x14ac:dyDescent="0.2">
      <c r="A54" s="119">
        <v>16</v>
      </c>
      <c r="B54" s="121" t="s">
        <v>180</v>
      </c>
      <c r="C54" s="58" t="s">
        <v>196</v>
      </c>
      <c r="D54" s="48" t="s">
        <v>172</v>
      </c>
      <c r="E54" s="53">
        <v>400</v>
      </c>
      <c r="F54" s="53">
        <v>1</v>
      </c>
      <c r="G54" s="49">
        <f>E54*6.06</f>
        <v>2424</v>
      </c>
      <c r="H54" s="49">
        <f>G54*7.68/100</f>
        <v>186.16319999999999</v>
      </c>
      <c r="I54" s="49">
        <f>SUM(G54:H54)*30.98/100</f>
        <v>808.62855935999994</v>
      </c>
      <c r="J54" s="72">
        <f>SUM(G54:I54)</f>
        <v>3418.79175936</v>
      </c>
      <c r="K54" s="49">
        <f>J54*40/100</f>
        <v>1367.5167037440001</v>
      </c>
      <c r="L54" s="50">
        <f>J54*60/100</f>
        <v>2051.2750556159999</v>
      </c>
    </row>
    <row r="55" spans="1:15" ht="13.5" thickBot="1" x14ac:dyDescent="0.25">
      <c r="A55" s="120"/>
      <c r="B55" s="122"/>
      <c r="C55" s="54"/>
      <c r="D55" s="54" t="s">
        <v>174</v>
      </c>
      <c r="E55" s="55">
        <f t="shared" ref="E55:L55" si="15">SUM(E54)</f>
        <v>400</v>
      </c>
      <c r="F55" s="55">
        <f t="shared" si="15"/>
        <v>1</v>
      </c>
      <c r="G55" s="56">
        <f t="shared" si="15"/>
        <v>2424</v>
      </c>
      <c r="H55" s="56">
        <f t="shared" si="15"/>
        <v>186.16319999999999</v>
      </c>
      <c r="I55" s="56">
        <f t="shared" si="15"/>
        <v>808.62855935999994</v>
      </c>
      <c r="J55" s="70">
        <f t="shared" si="15"/>
        <v>3418.79175936</v>
      </c>
      <c r="K55" s="56">
        <f t="shared" si="15"/>
        <v>1367.5167037440001</v>
      </c>
      <c r="L55" s="57">
        <f t="shared" si="15"/>
        <v>2051.2750556159999</v>
      </c>
      <c r="O55" s="2"/>
    </row>
    <row r="56" spans="1:15" ht="60" outlineLevel="1" x14ac:dyDescent="0.2">
      <c r="A56" s="119">
        <v>17</v>
      </c>
      <c r="B56" s="121" t="s">
        <v>181</v>
      </c>
      <c r="C56" s="58" t="s">
        <v>170</v>
      </c>
      <c r="D56" s="48" t="s">
        <v>172</v>
      </c>
      <c r="E56" s="53">
        <v>344</v>
      </c>
      <c r="F56" s="53">
        <v>1</v>
      </c>
      <c r="G56" s="49">
        <f>E56*6.06</f>
        <v>2084.64</v>
      </c>
      <c r="H56" s="49">
        <f>G56*7.68/100</f>
        <v>160.10035199999999</v>
      </c>
      <c r="I56" s="49">
        <f>SUM(G56:H56)*30.98/100</f>
        <v>695.42056104959988</v>
      </c>
      <c r="J56" s="72">
        <f>SUM(G56:I56)</f>
        <v>2940.1609130495999</v>
      </c>
      <c r="K56" s="49">
        <f>J56*40/100</f>
        <v>1176.0643652198401</v>
      </c>
      <c r="L56" s="50">
        <f>J56*60/100</f>
        <v>1764.0965478297599</v>
      </c>
    </row>
    <row r="57" spans="1:15" ht="13.5" thickBot="1" x14ac:dyDescent="0.25">
      <c r="A57" s="120"/>
      <c r="B57" s="122"/>
      <c r="C57" s="54"/>
      <c r="D57" s="54" t="s">
        <v>174</v>
      </c>
      <c r="E57" s="55">
        <f t="shared" ref="E57:L57" si="16">SUM(E56)</f>
        <v>344</v>
      </c>
      <c r="F57" s="55">
        <f t="shared" si="16"/>
        <v>1</v>
      </c>
      <c r="G57" s="56">
        <f t="shared" si="16"/>
        <v>2084.64</v>
      </c>
      <c r="H57" s="56">
        <f t="shared" si="16"/>
        <v>160.10035199999999</v>
      </c>
      <c r="I57" s="56">
        <f t="shared" si="16"/>
        <v>695.42056104959988</v>
      </c>
      <c r="J57" s="70">
        <f t="shared" si="16"/>
        <v>2940.1609130495999</v>
      </c>
      <c r="K57" s="56">
        <f t="shared" si="16"/>
        <v>1176.0643652198401</v>
      </c>
      <c r="L57" s="57">
        <f t="shared" si="16"/>
        <v>1764.0965478297599</v>
      </c>
      <c r="O57" s="2"/>
    </row>
    <row r="58" spans="1:15" ht="60" outlineLevel="1" x14ac:dyDescent="0.2">
      <c r="A58" s="119">
        <v>18</v>
      </c>
      <c r="B58" s="121" t="s">
        <v>182</v>
      </c>
      <c r="C58" s="58" t="s">
        <v>170</v>
      </c>
      <c r="D58" s="48" t="s">
        <v>172</v>
      </c>
      <c r="E58" s="53">
        <v>344</v>
      </c>
      <c r="F58" s="53">
        <v>1</v>
      </c>
      <c r="G58" s="49">
        <f>E58*6.06</f>
        <v>2084.64</v>
      </c>
      <c r="H58" s="49">
        <f>G58*7.68/100</f>
        <v>160.10035199999999</v>
      </c>
      <c r="I58" s="49">
        <f>SUM(G58:H58)*30.98/100</f>
        <v>695.42056104959988</v>
      </c>
      <c r="J58" s="72">
        <f>SUM(G58:I58)</f>
        <v>2940.1609130495999</v>
      </c>
      <c r="K58" s="49">
        <f>J58*40/100</f>
        <v>1176.0643652198401</v>
      </c>
      <c r="L58" s="50">
        <f>J58*60/100</f>
        <v>1764.0965478297599</v>
      </c>
    </row>
    <row r="59" spans="1:15" ht="13.5" thickBot="1" x14ac:dyDescent="0.25">
      <c r="A59" s="120"/>
      <c r="B59" s="122"/>
      <c r="C59" s="54"/>
      <c r="D59" s="54" t="s">
        <v>174</v>
      </c>
      <c r="E59" s="55">
        <f t="shared" ref="E59:L59" si="17">SUM(E58)</f>
        <v>344</v>
      </c>
      <c r="F59" s="55">
        <f t="shared" si="17"/>
        <v>1</v>
      </c>
      <c r="G59" s="56">
        <f t="shared" si="17"/>
        <v>2084.64</v>
      </c>
      <c r="H59" s="56">
        <f t="shared" si="17"/>
        <v>160.10035199999999</v>
      </c>
      <c r="I59" s="56">
        <f t="shared" si="17"/>
        <v>695.42056104959988</v>
      </c>
      <c r="J59" s="70">
        <f t="shared" si="17"/>
        <v>2940.1609130495999</v>
      </c>
      <c r="K59" s="56">
        <f t="shared" si="17"/>
        <v>1176.0643652198401</v>
      </c>
      <c r="L59" s="57">
        <f t="shared" si="17"/>
        <v>1764.0965478297599</v>
      </c>
      <c r="O59" s="2"/>
    </row>
    <row r="60" spans="1:15" ht="60" outlineLevel="1" x14ac:dyDescent="0.2">
      <c r="A60" s="119">
        <v>19</v>
      </c>
      <c r="B60" s="121" t="s">
        <v>197</v>
      </c>
      <c r="C60" s="58" t="s">
        <v>170</v>
      </c>
      <c r="D60" s="48" t="s">
        <v>172</v>
      </c>
      <c r="E60" s="53">
        <v>656</v>
      </c>
      <c r="F60" s="53">
        <v>2</v>
      </c>
      <c r="G60" s="49">
        <f>E60*6.06</f>
        <v>3975.3599999999997</v>
      </c>
      <c r="H60" s="49">
        <f>G60*7.68/100</f>
        <v>305.30764799999997</v>
      </c>
      <c r="I60" s="49">
        <f>SUM(G60:H60)*30.98/100</f>
        <v>1326.1508373503998</v>
      </c>
      <c r="J60" s="72">
        <f>SUM(G60:I60)</f>
        <v>5606.818485350399</v>
      </c>
      <c r="K60" s="49">
        <f>J60*40/100</f>
        <v>2242.7273941401595</v>
      </c>
      <c r="L60" s="50">
        <f>J60*60/100</f>
        <v>3364.091091210239</v>
      </c>
    </row>
    <row r="61" spans="1:15" ht="13.5" thickBot="1" x14ac:dyDescent="0.25">
      <c r="A61" s="120"/>
      <c r="B61" s="122"/>
      <c r="C61" s="54"/>
      <c r="D61" s="54" t="s">
        <v>174</v>
      </c>
      <c r="E61" s="55">
        <f t="shared" ref="E61:L61" si="18">SUM(E60)</f>
        <v>656</v>
      </c>
      <c r="F61" s="55">
        <f t="shared" si="18"/>
        <v>2</v>
      </c>
      <c r="G61" s="56">
        <f t="shared" si="18"/>
        <v>3975.3599999999997</v>
      </c>
      <c r="H61" s="56">
        <f t="shared" si="18"/>
        <v>305.30764799999997</v>
      </c>
      <c r="I61" s="56">
        <f t="shared" si="18"/>
        <v>1326.1508373503998</v>
      </c>
      <c r="J61" s="70">
        <f t="shared" si="18"/>
        <v>5606.818485350399</v>
      </c>
      <c r="K61" s="56">
        <f t="shared" si="18"/>
        <v>2242.7273941401595</v>
      </c>
      <c r="L61" s="57">
        <f t="shared" si="18"/>
        <v>3364.091091210239</v>
      </c>
      <c r="O61" s="2"/>
    </row>
    <row r="62" spans="1:15" ht="60" outlineLevel="1" x14ac:dyDescent="0.2">
      <c r="A62" s="119">
        <v>20</v>
      </c>
      <c r="B62" s="121" t="s">
        <v>183</v>
      </c>
      <c r="C62" s="58" t="s">
        <v>170</v>
      </c>
      <c r="D62" s="48" t="s">
        <v>172</v>
      </c>
      <c r="E62" s="53">
        <v>616</v>
      </c>
      <c r="F62" s="53">
        <v>2</v>
      </c>
      <c r="G62" s="49">
        <f>E62*6.06</f>
        <v>3732.9599999999996</v>
      </c>
      <c r="H62" s="49">
        <f>G62*7.68/100</f>
        <v>286.69132799999994</v>
      </c>
      <c r="I62" s="49">
        <f>SUM(G62:H62)*30.98/100</f>
        <v>1245.2879814143998</v>
      </c>
      <c r="J62" s="72">
        <f>SUM(G62:I62)</f>
        <v>5264.9393094143998</v>
      </c>
      <c r="K62" s="49">
        <f>J62*40/100</f>
        <v>2105.97572376576</v>
      </c>
      <c r="L62" s="50">
        <f>J62*60/100</f>
        <v>3158.9635856486398</v>
      </c>
    </row>
    <row r="63" spans="1:15" ht="13.5" thickBot="1" x14ac:dyDescent="0.25">
      <c r="A63" s="120"/>
      <c r="B63" s="122"/>
      <c r="C63" s="54"/>
      <c r="D63" s="54" t="s">
        <v>174</v>
      </c>
      <c r="E63" s="55">
        <f t="shared" ref="E63:L63" si="19">SUM(E62)</f>
        <v>616</v>
      </c>
      <c r="F63" s="55">
        <f t="shared" si="19"/>
        <v>2</v>
      </c>
      <c r="G63" s="56">
        <f t="shared" si="19"/>
        <v>3732.9599999999996</v>
      </c>
      <c r="H63" s="56">
        <f t="shared" si="19"/>
        <v>286.69132799999994</v>
      </c>
      <c r="I63" s="56">
        <f t="shared" si="19"/>
        <v>1245.2879814143998</v>
      </c>
      <c r="J63" s="70">
        <f t="shared" si="19"/>
        <v>5264.9393094143998</v>
      </c>
      <c r="K63" s="56">
        <f t="shared" si="19"/>
        <v>2105.97572376576</v>
      </c>
      <c r="L63" s="57">
        <f t="shared" si="19"/>
        <v>3158.9635856486398</v>
      </c>
      <c r="O63" s="2"/>
    </row>
    <row r="64" spans="1:15" ht="36" outlineLevel="1" x14ac:dyDescent="0.2">
      <c r="A64" s="119">
        <v>21</v>
      </c>
      <c r="B64" s="121" t="s">
        <v>184</v>
      </c>
      <c r="C64" s="51" t="s">
        <v>196</v>
      </c>
      <c r="D64" s="62" t="s">
        <v>172</v>
      </c>
      <c r="E64" s="109">
        <v>504</v>
      </c>
      <c r="F64" s="109">
        <v>2</v>
      </c>
      <c r="G64" s="73">
        <f>E64*6.06</f>
        <v>3054.24</v>
      </c>
      <c r="H64" s="73">
        <f>G64*7.68/100</f>
        <v>234.56563199999997</v>
      </c>
      <c r="I64" s="73">
        <f>SUM(G64:H64)*30.98/100</f>
        <v>1018.8719847935998</v>
      </c>
      <c r="J64" s="74">
        <f>SUM(G64:I64)</f>
        <v>4307.6776167935996</v>
      </c>
      <c r="K64" s="73">
        <f>J64*40/100</f>
        <v>1723.0710467174399</v>
      </c>
      <c r="L64" s="107">
        <f>J64*60/100</f>
        <v>2584.6065700761596</v>
      </c>
    </row>
    <row r="65" spans="1:15" ht="60" outlineLevel="1" x14ac:dyDescent="0.2">
      <c r="A65" s="124"/>
      <c r="B65" s="128"/>
      <c r="C65" s="58" t="s">
        <v>170</v>
      </c>
      <c r="D65" s="47" t="s">
        <v>172</v>
      </c>
      <c r="E65" s="36">
        <v>512</v>
      </c>
      <c r="F65" s="36">
        <v>2</v>
      </c>
      <c r="G65" s="77">
        <f>E65*6.06</f>
        <v>3102.72</v>
      </c>
      <c r="H65" s="77">
        <f>G65*7.68/100</f>
        <v>238.28889599999999</v>
      </c>
      <c r="I65" s="77">
        <f>SUM(G65:H65)*30.98/100</f>
        <v>1035.0445559807999</v>
      </c>
      <c r="J65" s="78">
        <f>SUM(G65:I65)</f>
        <v>4376.0534519807998</v>
      </c>
      <c r="K65" s="77">
        <f>J65*40/100</f>
        <v>1750.4213807923197</v>
      </c>
      <c r="L65" s="79">
        <f>J65*60/100</f>
        <v>2625.63207118848</v>
      </c>
    </row>
    <row r="66" spans="1:15" ht="13.5" thickBot="1" x14ac:dyDescent="0.25">
      <c r="A66" s="120"/>
      <c r="B66" s="122"/>
      <c r="C66" s="54"/>
      <c r="D66" s="54" t="s">
        <v>174</v>
      </c>
      <c r="E66" s="55">
        <f>SUM(E64:E65)</f>
        <v>1016</v>
      </c>
      <c r="F66" s="55">
        <f t="shared" ref="F66:L66" si="20">SUM(F64:F65)</f>
        <v>4</v>
      </c>
      <c r="G66" s="56">
        <f t="shared" si="20"/>
        <v>6156.9599999999991</v>
      </c>
      <c r="H66" s="56">
        <f t="shared" si="20"/>
        <v>472.85452799999996</v>
      </c>
      <c r="I66" s="56">
        <f t="shared" si="20"/>
        <v>2053.9165407743999</v>
      </c>
      <c r="J66" s="70">
        <f t="shared" si="20"/>
        <v>8683.7310687743993</v>
      </c>
      <c r="K66" s="56">
        <f t="shared" si="20"/>
        <v>3473.4924275097596</v>
      </c>
      <c r="L66" s="57">
        <f t="shared" si="20"/>
        <v>5210.2386412646392</v>
      </c>
      <c r="O66" s="2"/>
    </row>
    <row r="67" spans="1:15" ht="60" outlineLevel="1" x14ac:dyDescent="0.2">
      <c r="A67" s="119">
        <v>22</v>
      </c>
      <c r="B67" s="121" t="s">
        <v>185</v>
      </c>
      <c r="C67" s="58" t="s">
        <v>170</v>
      </c>
      <c r="D67" s="48" t="s">
        <v>172</v>
      </c>
      <c r="E67" s="53">
        <v>424</v>
      </c>
      <c r="F67" s="53">
        <v>1</v>
      </c>
      <c r="G67" s="49">
        <f>E67*6.06</f>
        <v>2569.44</v>
      </c>
      <c r="H67" s="49">
        <f>G67*7.68/100</f>
        <v>197.33299200000002</v>
      </c>
      <c r="I67" s="49">
        <f>SUM(G67:H67)*30.98/100</f>
        <v>857.14627292160003</v>
      </c>
      <c r="J67" s="72">
        <f>SUM(G67:I67)</f>
        <v>3623.9192649216002</v>
      </c>
      <c r="K67" s="49">
        <f>J67*40/100</f>
        <v>1449.56770596864</v>
      </c>
      <c r="L67" s="50">
        <f>J67*60/100</f>
        <v>2174.3515589529602</v>
      </c>
    </row>
    <row r="68" spans="1:15" ht="13.5" thickBot="1" x14ac:dyDescent="0.25">
      <c r="A68" s="120"/>
      <c r="B68" s="122"/>
      <c r="C68" s="54"/>
      <c r="D68" s="54" t="s">
        <v>174</v>
      </c>
      <c r="E68" s="55">
        <f t="shared" ref="E68:L68" si="21">SUM(E67)</f>
        <v>424</v>
      </c>
      <c r="F68" s="55">
        <f t="shared" si="21"/>
        <v>1</v>
      </c>
      <c r="G68" s="56">
        <f t="shared" si="21"/>
        <v>2569.44</v>
      </c>
      <c r="H68" s="56">
        <f t="shared" si="21"/>
        <v>197.33299200000002</v>
      </c>
      <c r="I68" s="56">
        <f t="shared" si="21"/>
        <v>857.14627292160003</v>
      </c>
      <c r="J68" s="70">
        <f t="shared" si="21"/>
        <v>3623.9192649216002</v>
      </c>
      <c r="K68" s="56">
        <f t="shared" si="21"/>
        <v>1449.56770596864</v>
      </c>
      <c r="L68" s="57">
        <f t="shared" si="21"/>
        <v>2174.3515589529602</v>
      </c>
      <c r="O68" s="2"/>
    </row>
    <row r="69" spans="1:15" ht="60" outlineLevel="1" x14ac:dyDescent="0.2">
      <c r="A69" s="119">
        <v>23</v>
      </c>
      <c r="B69" s="121" t="s">
        <v>186</v>
      </c>
      <c r="C69" s="58" t="s">
        <v>170</v>
      </c>
      <c r="D69" s="48" t="s">
        <v>172</v>
      </c>
      <c r="E69" s="53">
        <v>512</v>
      </c>
      <c r="F69" s="53">
        <v>2</v>
      </c>
      <c r="G69" s="49">
        <f>E69*6.06</f>
        <v>3102.72</v>
      </c>
      <c r="H69" s="49">
        <f>G69*7.68/100</f>
        <v>238.28889599999999</v>
      </c>
      <c r="I69" s="49">
        <f>SUM(G69:H69)*30.98/100</f>
        <v>1035.0445559807999</v>
      </c>
      <c r="J69" s="72">
        <f>SUM(G69:I69)</f>
        <v>4376.0534519807998</v>
      </c>
      <c r="K69" s="49">
        <f>J69*40/100</f>
        <v>1750.4213807923197</v>
      </c>
      <c r="L69" s="50">
        <f>J69*60/100</f>
        <v>2625.63207118848</v>
      </c>
    </row>
    <row r="70" spans="1:15" ht="13.5" thickBot="1" x14ac:dyDescent="0.25">
      <c r="A70" s="120"/>
      <c r="B70" s="122"/>
      <c r="C70" s="54"/>
      <c r="D70" s="54" t="s">
        <v>174</v>
      </c>
      <c r="E70" s="55">
        <f t="shared" ref="E70:L70" si="22">SUM(E69)</f>
        <v>512</v>
      </c>
      <c r="F70" s="55">
        <f t="shared" si="22"/>
        <v>2</v>
      </c>
      <c r="G70" s="56">
        <f t="shared" si="22"/>
        <v>3102.72</v>
      </c>
      <c r="H70" s="56">
        <f t="shared" si="22"/>
        <v>238.28889599999999</v>
      </c>
      <c r="I70" s="56">
        <f t="shared" si="22"/>
        <v>1035.0445559807999</v>
      </c>
      <c r="J70" s="70">
        <f t="shared" si="22"/>
        <v>4376.0534519807998</v>
      </c>
      <c r="K70" s="56">
        <f t="shared" si="22"/>
        <v>1750.4213807923197</v>
      </c>
      <c r="L70" s="57">
        <f t="shared" si="22"/>
        <v>2625.63207118848</v>
      </c>
      <c r="O70" s="2"/>
    </row>
    <row r="71" spans="1:15" ht="36" outlineLevel="1" x14ac:dyDescent="0.2">
      <c r="A71" s="119">
        <v>24</v>
      </c>
      <c r="B71" s="121" t="s">
        <v>187</v>
      </c>
      <c r="C71" s="59" t="s">
        <v>196</v>
      </c>
      <c r="D71" s="48" t="s">
        <v>172</v>
      </c>
      <c r="E71" s="53">
        <v>328</v>
      </c>
      <c r="F71" s="53">
        <v>1</v>
      </c>
      <c r="G71" s="49">
        <f>E71*6.06</f>
        <v>1987.6799999999998</v>
      </c>
      <c r="H71" s="49">
        <f>G71*7.68/100</f>
        <v>152.65382399999999</v>
      </c>
      <c r="I71" s="49">
        <f>SUM(G71:H71)*30.98/100</f>
        <v>663.0754186751999</v>
      </c>
      <c r="J71" s="72">
        <f>SUM(G71:I71)</f>
        <v>2803.4092426751995</v>
      </c>
      <c r="K71" s="49">
        <f>J71*40/100</f>
        <v>1121.3636970700798</v>
      </c>
      <c r="L71" s="50">
        <f>J71*60/100</f>
        <v>1682.0455456051195</v>
      </c>
    </row>
    <row r="72" spans="1:15" ht="13.5" thickBot="1" x14ac:dyDescent="0.25">
      <c r="A72" s="120"/>
      <c r="B72" s="122"/>
      <c r="C72" s="54"/>
      <c r="D72" s="54" t="s">
        <v>174</v>
      </c>
      <c r="E72" s="55">
        <f t="shared" ref="E72:L72" si="23">SUM(E71)</f>
        <v>328</v>
      </c>
      <c r="F72" s="55">
        <f t="shared" si="23"/>
        <v>1</v>
      </c>
      <c r="G72" s="56">
        <f t="shared" si="23"/>
        <v>1987.6799999999998</v>
      </c>
      <c r="H72" s="56">
        <f t="shared" si="23"/>
        <v>152.65382399999999</v>
      </c>
      <c r="I72" s="56">
        <f t="shared" si="23"/>
        <v>663.0754186751999</v>
      </c>
      <c r="J72" s="70">
        <f t="shared" si="23"/>
        <v>2803.4092426751995</v>
      </c>
      <c r="K72" s="56">
        <f t="shared" si="23"/>
        <v>1121.3636970700798</v>
      </c>
      <c r="L72" s="57">
        <f t="shared" si="23"/>
        <v>1682.0455456051195</v>
      </c>
      <c r="O72" s="2"/>
    </row>
    <row r="73" spans="1:15" ht="36" outlineLevel="1" x14ac:dyDescent="0.2">
      <c r="A73" s="119">
        <v>25</v>
      </c>
      <c r="B73" s="121" t="s">
        <v>188</v>
      </c>
      <c r="C73" s="59" t="s">
        <v>196</v>
      </c>
      <c r="D73" s="48" t="s">
        <v>172</v>
      </c>
      <c r="E73" s="53">
        <v>680</v>
      </c>
      <c r="F73" s="53">
        <v>2</v>
      </c>
      <c r="G73" s="49">
        <f>E73*6.06</f>
        <v>4120.8</v>
      </c>
      <c r="H73" s="49">
        <f>G73*7.68/100</f>
        <v>316.47744</v>
      </c>
      <c r="I73" s="49">
        <f>SUM(G73:H73)*30.98/100</f>
        <v>1374.668550912</v>
      </c>
      <c r="J73" s="72">
        <f>SUM(G73:I73)</f>
        <v>5811.9459909119996</v>
      </c>
      <c r="K73" s="49">
        <f>J73*40/100</f>
        <v>2324.7783963647998</v>
      </c>
      <c r="L73" s="50">
        <f>J73*60/100</f>
        <v>3487.1675945471998</v>
      </c>
    </row>
    <row r="74" spans="1:15" ht="13.5" thickBot="1" x14ac:dyDescent="0.25">
      <c r="A74" s="120"/>
      <c r="B74" s="122"/>
      <c r="C74" s="54"/>
      <c r="D74" s="54" t="s">
        <v>174</v>
      </c>
      <c r="E74" s="55">
        <f t="shared" ref="E74:L74" si="24">SUM(E73)</f>
        <v>680</v>
      </c>
      <c r="F74" s="55">
        <f t="shared" si="24"/>
        <v>2</v>
      </c>
      <c r="G74" s="56">
        <f t="shared" si="24"/>
        <v>4120.8</v>
      </c>
      <c r="H74" s="56">
        <f t="shared" si="24"/>
        <v>316.47744</v>
      </c>
      <c r="I74" s="56">
        <f t="shared" si="24"/>
        <v>1374.668550912</v>
      </c>
      <c r="J74" s="70">
        <f t="shared" si="24"/>
        <v>5811.9459909119996</v>
      </c>
      <c r="K74" s="56">
        <f t="shared" si="24"/>
        <v>2324.7783963647998</v>
      </c>
      <c r="L74" s="57">
        <f t="shared" si="24"/>
        <v>3487.1675945471998</v>
      </c>
      <c r="O74" s="2"/>
    </row>
    <row r="75" spans="1:15" ht="36" outlineLevel="1" x14ac:dyDescent="0.2">
      <c r="A75" s="119">
        <v>26</v>
      </c>
      <c r="B75" s="121" t="s">
        <v>189</v>
      </c>
      <c r="C75" s="59" t="s">
        <v>196</v>
      </c>
      <c r="D75" s="48" t="s">
        <v>172</v>
      </c>
      <c r="E75" s="53">
        <v>584</v>
      </c>
      <c r="F75" s="53">
        <v>2</v>
      </c>
      <c r="G75" s="49">
        <f>E75*6.06</f>
        <v>3539.04</v>
      </c>
      <c r="H75" s="49">
        <f>G75*7.68/100</f>
        <v>271.798272</v>
      </c>
      <c r="I75" s="49">
        <f>SUM(G75:H75)*30.98/100</f>
        <v>1180.5976966655999</v>
      </c>
      <c r="J75" s="72">
        <f>SUM(G75:I75)</f>
        <v>4991.4359686655998</v>
      </c>
      <c r="K75" s="49">
        <f>J75*40/100</f>
        <v>1996.5743874662398</v>
      </c>
      <c r="L75" s="50">
        <f>J75*60/100</f>
        <v>2994.86158119936</v>
      </c>
    </row>
    <row r="76" spans="1:15" ht="13.5" thickBot="1" x14ac:dyDescent="0.25">
      <c r="A76" s="120"/>
      <c r="B76" s="122"/>
      <c r="C76" s="54"/>
      <c r="D76" s="54" t="s">
        <v>174</v>
      </c>
      <c r="E76" s="55">
        <f t="shared" ref="E76:L76" si="25">SUM(E75)</f>
        <v>584</v>
      </c>
      <c r="F76" s="55">
        <f t="shared" si="25"/>
        <v>2</v>
      </c>
      <c r="G76" s="56">
        <f t="shared" si="25"/>
        <v>3539.04</v>
      </c>
      <c r="H76" s="56">
        <f t="shared" si="25"/>
        <v>271.798272</v>
      </c>
      <c r="I76" s="56">
        <f t="shared" si="25"/>
        <v>1180.5976966655999</v>
      </c>
      <c r="J76" s="70">
        <f t="shared" si="25"/>
        <v>4991.4359686655998</v>
      </c>
      <c r="K76" s="56">
        <f t="shared" si="25"/>
        <v>1996.5743874662398</v>
      </c>
      <c r="L76" s="57">
        <f t="shared" si="25"/>
        <v>2994.86158119936</v>
      </c>
      <c r="O76" s="2"/>
    </row>
    <row r="77" spans="1:15" ht="60" outlineLevel="1" x14ac:dyDescent="0.2">
      <c r="A77" s="119">
        <v>27</v>
      </c>
      <c r="B77" s="121" t="s">
        <v>198</v>
      </c>
      <c r="C77" s="58" t="s">
        <v>170</v>
      </c>
      <c r="D77" s="48" t="s">
        <v>172</v>
      </c>
      <c r="E77" s="53">
        <v>344</v>
      </c>
      <c r="F77" s="53">
        <v>1</v>
      </c>
      <c r="G77" s="49">
        <f>E77*6.06</f>
        <v>2084.64</v>
      </c>
      <c r="H77" s="49">
        <f>G77*7.68/100</f>
        <v>160.10035199999999</v>
      </c>
      <c r="I77" s="49">
        <f>SUM(G77:H77)*30.98/100</f>
        <v>695.42056104959988</v>
      </c>
      <c r="J77" s="72">
        <f>SUM(G77:I77)</f>
        <v>2940.1609130495999</v>
      </c>
      <c r="K77" s="49">
        <f>J77*40/100</f>
        <v>1176.0643652198401</v>
      </c>
      <c r="L77" s="50">
        <f>J77*60/100</f>
        <v>1764.0965478297599</v>
      </c>
    </row>
    <row r="78" spans="1:15" ht="13.5" thickBot="1" x14ac:dyDescent="0.25">
      <c r="A78" s="120"/>
      <c r="B78" s="122"/>
      <c r="C78" s="54"/>
      <c r="D78" s="54" t="s">
        <v>174</v>
      </c>
      <c r="E78" s="55">
        <f t="shared" ref="E78:L78" si="26">SUM(E77)</f>
        <v>344</v>
      </c>
      <c r="F78" s="55">
        <f t="shared" si="26"/>
        <v>1</v>
      </c>
      <c r="G78" s="56">
        <f t="shared" si="26"/>
        <v>2084.64</v>
      </c>
      <c r="H78" s="56">
        <f t="shared" si="26"/>
        <v>160.10035199999999</v>
      </c>
      <c r="I78" s="56">
        <f t="shared" si="26"/>
        <v>695.42056104959988</v>
      </c>
      <c r="J78" s="70">
        <f t="shared" si="26"/>
        <v>2940.1609130495999</v>
      </c>
      <c r="K78" s="56">
        <f t="shared" si="26"/>
        <v>1176.0643652198401</v>
      </c>
      <c r="L78" s="57">
        <f t="shared" si="26"/>
        <v>1764.0965478297599</v>
      </c>
      <c r="O78" s="2"/>
    </row>
    <row r="79" spans="1:15" ht="48" outlineLevel="1" x14ac:dyDescent="0.2">
      <c r="A79" s="119">
        <v>28</v>
      </c>
      <c r="B79" s="121" t="s">
        <v>190</v>
      </c>
      <c r="C79" s="58" t="s">
        <v>195</v>
      </c>
      <c r="D79" s="48" t="s">
        <v>172</v>
      </c>
      <c r="E79" s="53">
        <v>336</v>
      </c>
      <c r="F79" s="53">
        <v>1</v>
      </c>
      <c r="G79" s="49">
        <f>E79*6.06</f>
        <v>2036.1599999999999</v>
      </c>
      <c r="H79" s="49">
        <f>G79*7.68/100</f>
        <v>156.37708799999999</v>
      </c>
      <c r="I79" s="49">
        <f>SUM(G79:H79)*30.98/100</f>
        <v>679.2479898624</v>
      </c>
      <c r="J79" s="72">
        <f>SUM(G79:I79)</f>
        <v>2871.7850778624002</v>
      </c>
      <c r="K79" s="49">
        <f>J79*40/100</f>
        <v>1148.71403114496</v>
      </c>
      <c r="L79" s="50">
        <f>J79*60/100</f>
        <v>1723.0710467174401</v>
      </c>
    </row>
    <row r="80" spans="1:15" ht="11.25" customHeight="1" thickBot="1" x14ac:dyDescent="0.25">
      <c r="A80" s="120"/>
      <c r="B80" s="122"/>
      <c r="C80" s="54"/>
      <c r="D80" s="54" t="s">
        <v>174</v>
      </c>
      <c r="E80" s="55">
        <f t="shared" ref="E80:L80" si="27">SUM(E79)</f>
        <v>336</v>
      </c>
      <c r="F80" s="55">
        <f t="shared" si="27"/>
        <v>1</v>
      </c>
      <c r="G80" s="56">
        <f t="shared" si="27"/>
        <v>2036.1599999999999</v>
      </c>
      <c r="H80" s="56">
        <f t="shared" si="27"/>
        <v>156.37708799999999</v>
      </c>
      <c r="I80" s="56">
        <f t="shared" si="27"/>
        <v>679.2479898624</v>
      </c>
      <c r="J80" s="70">
        <f t="shared" si="27"/>
        <v>2871.7850778624002</v>
      </c>
      <c r="K80" s="56">
        <f t="shared" si="27"/>
        <v>1148.71403114496</v>
      </c>
      <c r="L80" s="57">
        <f t="shared" si="27"/>
        <v>1723.0710467174401</v>
      </c>
      <c r="O80" s="2"/>
    </row>
    <row r="81" spans="1:15" ht="36" outlineLevel="1" x14ac:dyDescent="0.2">
      <c r="A81" s="119">
        <v>29</v>
      </c>
      <c r="B81" s="121" t="s">
        <v>199</v>
      </c>
      <c r="C81" s="59" t="s">
        <v>196</v>
      </c>
      <c r="D81" s="48" t="s">
        <v>172</v>
      </c>
      <c r="E81" s="53">
        <v>544</v>
      </c>
      <c r="F81" s="53">
        <v>2</v>
      </c>
      <c r="G81" s="49">
        <f>E81*6.06</f>
        <v>3296.64</v>
      </c>
      <c r="H81" s="49">
        <f>G81*7.68/100</f>
        <v>253.181952</v>
      </c>
      <c r="I81" s="49">
        <f>SUM(G81:H81)*30.98/100</f>
        <v>1099.7348407295999</v>
      </c>
      <c r="J81" s="72">
        <f>SUM(G81:I81)</f>
        <v>4649.5567927295997</v>
      </c>
      <c r="K81" s="49">
        <f>J81*40/100</f>
        <v>1859.8227170918399</v>
      </c>
      <c r="L81" s="50">
        <f>J81*60/100</f>
        <v>2789.7340756377603</v>
      </c>
    </row>
    <row r="82" spans="1:15" ht="13.5" thickBot="1" x14ac:dyDescent="0.25">
      <c r="A82" s="120"/>
      <c r="B82" s="122"/>
      <c r="C82" s="54"/>
      <c r="D82" s="54" t="s">
        <v>174</v>
      </c>
      <c r="E82" s="55">
        <f t="shared" ref="E82:L82" si="28">SUM(E81)</f>
        <v>544</v>
      </c>
      <c r="F82" s="55">
        <f t="shared" si="28"/>
        <v>2</v>
      </c>
      <c r="G82" s="56">
        <f t="shared" si="28"/>
        <v>3296.64</v>
      </c>
      <c r="H82" s="56">
        <f t="shared" si="28"/>
        <v>253.181952</v>
      </c>
      <c r="I82" s="56">
        <f t="shared" si="28"/>
        <v>1099.7348407295999</v>
      </c>
      <c r="J82" s="70">
        <f t="shared" si="28"/>
        <v>4649.5567927295997</v>
      </c>
      <c r="K82" s="56">
        <f t="shared" si="28"/>
        <v>1859.8227170918399</v>
      </c>
      <c r="L82" s="57">
        <f t="shared" si="28"/>
        <v>2789.7340756377603</v>
      </c>
      <c r="O82" s="2"/>
    </row>
    <row r="83" spans="1:15" ht="60" outlineLevel="1" x14ac:dyDescent="0.2">
      <c r="A83" s="119">
        <v>30</v>
      </c>
      <c r="B83" s="121" t="s">
        <v>191</v>
      </c>
      <c r="C83" s="59" t="s">
        <v>170</v>
      </c>
      <c r="D83" s="48" t="s">
        <v>172</v>
      </c>
      <c r="E83" s="53">
        <v>248</v>
      </c>
      <c r="F83" s="53">
        <v>1</v>
      </c>
      <c r="G83" s="49">
        <f>E83*6.06</f>
        <v>1502.8799999999999</v>
      </c>
      <c r="H83" s="49">
        <f>G83*7.68/100</f>
        <v>115.421184</v>
      </c>
      <c r="I83" s="49">
        <f>SUM(G83:H83)*30.98/100</f>
        <v>501.34970680319998</v>
      </c>
      <c r="J83" s="72">
        <f>SUM(G83:I83)</f>
        <v>2119.6508908032001</v>
      </c>
      <c r="K83" s="49">
        <f>J83*40/100</f>
        <v>847.86035632128016</v>
      </c>
      <c r="L83" s="50">
        <f>J83*60/100</f>
        <v>1271.7905344819201</v>
      </c>
    </row>
    <row r="84" spans="1:15" ht="13.5" thickBot="1" x14ac:dyDescent="0.25">
      <c r="A84" s="120"/>
      <c r="B84" s="122"/>
      <c r="C84" s="54"/>
      <c r="D84" s="54" t="s">
        <v>174</v>
      </c>
      <c r="E84" s="55">
        <f t="shared" ref="E84:L84" si="29">SUM(E83)</f>
        <v>248</v>
      </c>
      <c r="F84" s="55">
        <f t="shared" si="29"/>
        <v>1</v>
      </c>
      <c r="G84" s="56">
        <f t="shared" si="29"/>
        <v>1502.8799999999999</v>
      </c>
      <c r="H84" s="56">
        <f t="shared" si="29"/>
        <v>115.421184</v>
      </c>
      <c r="I84" s="56">
        <f t="shared" si="29"/>
        <v>501.34970680319998</v>
      </c>
      <c r="J84" s="70">
        <f t="shared" si="29"/>
        <v>2119.6508908032001</v>
      </c>
      <c r="K84" s="56">
        <f t="shared" si="29"/>
        <v>847.86035632128016</v>
      </c>
      <c r="L84" s="57">
        <f t="shared" si="29"/>
        <v>1271.7905344819201</v>
      </c>
      <c r="O84" s="2"/>
    </row>
    <row r="85" spans="1:15" ht="60" outlineLevel="1" x14ac:dyDescent="0.2">
      <c r="A85" s="119">
        <v>31</v>
      </c>
      <c r="B85" s="121" t="s">
        <v>192</v>
      </c>
      <c r="C85" s="58" t="s">
        <v>170</v>
      </c>
      <c r="D85" s="48" t="s">
        <v>172</v>
      </c>
      <c r="E85" s="53">
        <v>832</v>
      </c>
      <c r="F85" s="53">
        <v>3</v>
      </c>
      <c r="G85" s="49">
        <f>E85*6.06</f>
        <v>5041.92</v>
      </c>
      <c r="H85" s="49">
        <f>G85*7.68/100</f>
        <v>387.21945599999998</v>
      </c>
      <c r="I85" s="49">
        <f>SUM(G85:H85)*30.98/100</f>
        <v>1681.9474034687998</v>
      </c>
      <c r="J85" s="72">
        <f>SUM(G85:I85)</f>
        <v>7111.0868594688</v>
      </c>
      <c r="K85" s="49">
        <f>J85*40/100</f>
        <v>2844.4347437875199</v>
      </c>
      <c r="L85" s="50">
        <f>J85*60/100</f>
        <v>4266.6521156812796</v>
      </c>
    </row>
    <row r="86" spans="1:15" ht="11.25" customHeight="1" thickBot="1" x14ac:dyDescent="0.25">
      <c r="A86" s="120"/>
      <c r="B86" s="122"/>
      <c r="C86" s="54"/>
      <c r="D86" s="54" t="s">
        <v>174</v>
      </c>
      <c r="E86" s="55">
        <f t="shared" ref="E86:L86" si="30">SUM(E85)</f>
        <v>832</v>
      </c>
      <c r="F86" s="55">
        <f t="shared" si="30"/>
        <v>3</v>
      </c>
      <c r="G86" s="56">
        <f t="shared" si="30"/>
        <v>5041.92</v>
      </c>
      <c r="H86" s="56">
        <f t="shared" si="30"/>
        <v>387.21945599999998</v>
      </c>
      <c r="I86" s="56">
        <f t="shared" si="30"/>
        <v>1681.9474034687998</v>
      </c>
      <c r="J86" s="70">
        <f t="shared" si="30"/>
        <v>7111.0868594688</v>
      </c>
      <c r="K86" s="56">
        <f t="shared" si="30"/>
        <v>2844.4347437875199</v>
      </c>
      <c r="L86" s="57">
        <f t="shared" si="30"/>
        <v>4266.6521156812796</v>
      </c>
      <c r="O86" s="2"/>
    </row>
    <row r="87" spans="1:15" ht="60" outlineLevel="1" x14ac:dyDescent="0.2">
      <c r="A87" s="119">
        <v>32</v>
      </c>
      <c r="B87" s="121" t="s">
        <v>202</v>
      </c>
      <c r="C87" s="51" t="s">
        <v>170</v>
      </c>
      <c r="D87" s="48" t="s">
        <v>172</v>
      </c>
      <c r="E87" s="53">
        <v>544</v>
      </c>
      <c r="F87" s="53">
        <v>2</v>
      </c>
      <c r="G87" s="49">
        <f>E87*6.06</f>
        <v>3296.64</v>
      </c>
      <c r="H87" s="49">
        <f>G87*7.68/100</f>
        <v>253.181952</v>
      </c>
      <c r="I87" s="49">
        <f>SUM(G87:H87)*30.98/100</f>
        <v>1099.7348407295999</v>
      </c>
      <c r="J87" s="72">
        <f>SUM(G87:I87)</f>
        <v>4649.5567927295997</v>
      </c>
      <c r="K87" s="49">
        <f>J87*40/100</f>
        <v>1859.8227170918399</v>
      </c>
      <c r="L87" s="50">
        <f>J87*60/100</f>
        <v>2789.7340756377603</v>
      </c>
    </row>
    <row r="88" spans="1:15" ht="11.25" customHeight="1" thickBot="1" x14ac:dyDescent="0.25">
      <c r="A88" s="120"/>
      <c r="B88" s="122"/>
      <c r="C88" s="54"/>
      <c r="D88" s="54" t="s">
        <v>174</v>
      </c>
      <c r="E88" s="55">
        <f t="shared" ref="E88:L88" si="31">SUM(E87)</f>
        <v>544</v>
      </c>
      <c r="F88" s="55">
        <f t="shared" si="31"/>
        <v>2</v>
      </c>
      <c r="G88" s="56">
        <f t="shared" si="31"/>
        <v>3296.64</v>
      </c>
      <c r="H88" s="56">
        <f t="shared" si="31"/>
        <v>253.181952</v>
      </c>
      <c r="I88" s="56">
        <f t="shared" si="31"/>
        <v>1099.7348407295999</v>
      </c>
      <c r="J88" s="70">
        <f t="shared" si="31"/>
        <v>4649.5567927295997</v>
      </c>
      <c r="K88" s="56">
        <f t="shared" si="31"/>
        <v>1859.8227170918399</v>
      </c>
      <c r="L88" s="57">
        <f t="shared" si="31"/>
        <v>2789.7340756377603</v>
      </c>
      <c r="O88" s="2"/>
    </row>
    <row r="89" spans="1:15" ht="36" outlineLevel="1" x14ac:dyDescent="0.2">
      <c r="A89" s="119">
        <v>33</v>
      </c>
      <c r="B89" s="121" t="s">
        <v>169</v>
      </c>
      <c r="C89" s="51" t="s">
        <v>171</v>
      </c>
      <c r="D89" s="48" t="s">
        <v>172</v>
      </c>
      <c r="E89" s="53">
        <v>8880</v>
      </c>
      <c r="F89" s="53">
        <v>28</v>
      </c>
      <c r="G89" s="49">
        <f>E89*6.06</f>
        <v>53812.799999999996</v>
      </c>
      <c r="H89" s="49">
        <f>G89*7.68/100</f>
        <v>4132.8230399999993</v>
      </c>
      <c r="I89" s="49">
        <f>SUM(G89:H89)*30.98/100</f>
        <v>17951.554017791997</v>
      </c>
      <c r="J89" s="72">
        <f>SUM(G89:I89)</f>
        <v>75897.177057791996</v>
      </c>
      <c r="K89" s="49">
        <f>J89*40/100</f>
        <v>30358.870823116795</v>
      </c>
      <c r="L89" s="50">
        <f>J89*60/100</f>
        <v>45538.306234675198</v>
      </c>
    </row>
    <row r="90" spans="1:15" ht="11.25" customHeight="1" thickBot="1" x14ac:dyDescent="0.25">
      <c r="A90" s="120"/>
      <c r="B90" s="122"/>
      <c r="C90" s="54"/>
      <c r="D90" s="54" t="s">
        <v>174</v>
      </c>
      <c r="E90" s="55">
        <f t="shared" ref="E90:L90" si="32">SUM(E89)</f>
        <v>8880</v>
      </c>
      <c r="F90" s="55">
        <f t="shared" si="32"/>
        <v>28</v>
      </c>
      <c r="G90" s="56">
        <f t="shared" si="32"/>
        <v>53812.799999999996</v>
      </c>
      <c r="H90" s="56">
        <f t="shared" si="32"/>
        <v>4132.8230399999993</v>
      </c>
      <c r="I90" s="56">
        <f t="shared" si="32"/>
        <v>17951.554017791997</v>
      </c>
      <c r="J90" s="70">
        <f t="shared" si="32"/>
        <v>75897.177057791996</v>
      </c>
      <c r="K90" s="56">
        <f t="shared" si="32"/>
        <v>30358.870823116795</v>
      </c>
      <c r="L90" s="57">
        <f t="shared" si="32"/>
        <v>45538.306234675198</v>
      </c>
      <c r="O90" s="2"/>
    </row>
    <row r="91" spans="1:15" ht="48" outlineLevel="1" x14ac:dyDescent="0.2">
      <c r="A91" s="119">
        <v>34</v>
      </c>
      <c r="B91" s="121" t="s">
        <v>165</v>
      </c>
      <c r="C91" s="51" t="s">
        <v>195</v>
      </c>
      <c r="D91" s="48" t="s">
        <v>172</v>
      </c>
      <c r="E91" s="53">
        <v>4032</v>
      </c>
      <c r="F91" s="53">
        <v>12</v>
      </c>
      <c r="G91" s="49">
        <f>E91*6.06</f>
        <v>24433.919999999998</v>
      </c>
      <c r="H91" s="49">
        <f>G91*7.68/100</f>
        <v>1876.5250559999997</v>
      </c>
      <c r="I91" s="49">
        <f>SUM(G91:H91)*30.98/100</f>
        <v>8150.9758783487987</v>
      </c>
      <c r="J91" s="72">
        <f>SUM(G91:I91)</f>
        <v>34461.420934348796</v>
      </c>
      <c r="K91" s="49">
        <f>J91*40/100</f>
        <v>13784.568373739519</v>
      </c>
      <c r="L91" s="50">
        <f>J91*60/100</f>
        <v>20676.852560609277</v>
      </c>
    </row>
    <row r="92" spans="1:15" ht="11.25" customHeight="1" thickBot="1" x14ac:dyDescent="0.25">
      <c r="A92" s="120"/>
      <c r="B92" s="122"/>
      <c r="C92" s="54"/>
      <c r="D92" s="54" t="s">
        <v>174</v>
      </c>
      <c r="E92" s="55">
        <f t="shared" ref="E92:L96" si="33">SUM(E91)</f>
        <v>4032</v>
      </c>
      <c r="F92" s="55">
        <f t="shared" si="33"/>
        <v>12</v>
      </c>
      <c r="G92" s="56">
        <f t="shared" si="33"/>
        <v>24433.919999999998</v>
      </c>
      <c r="H92" s="56">
        <f t="shared" si="33"/>
        <v>1876.5250559999997</v>
      </c>
      <c r="I92" s="56">
        <f t="shared" si="33"/>
        <v>8150.9758783487987</v>
      </c>
      <c r="J92" s="70">
        <f t="shared" si="33"/>
        <v>34461.420934348796</v>
      </c>
      <c r="K92" s="56">
        <f t="shared" si="33"/>
        <v>13784.568373739519</v>
      </c>
      <c r="L92" s="57">
        <f t="shared" si="33"/>
        <v>20676.852560609277</v>
      </c>
      <c r="O92" s="2"/>
    </row>
    <row r="93" spans="1:15" ht="36" outlineLevel="1" x14ac:dyDescent="0.2">
      <c r="A93" s="119">
        <v>35</v>
      </c>
      <c r="B93" s="126" t="s">
        <v>200</v>
      </c>
      <c r="C93" s="59" t="s">
        <v>196</v>
      </c>
      <c r="D93" s="48" t="s">
        <v>172</v>
      </c>
      <c r="E93" s="68">
        <v>424</v>
      </c>
      <c r="F93" s="68">
        <v>1</v>
      </c>
      <c r="G93" s="49">
        <f>E93*6.06</f>
        <v>2569.44</v>
      </c>
      <c r="H93" s="49">
        <f>G93*7.68/100</f>
        <v>197.33299200000002</v>
      </c>
      <c r="I93" s="49">
        <f>SUM(G93:H93)*30.98/100</f>
        <v>857.14627292160003</v>
      </c>
      <c r="J93" s="72">
        <f>SUM(G93:I93)</f>
        <v>3623.9192649216002</v>
      </c>
      <c r="K93" s="49">
        <f>J93*40/100</f>
        <v>1449.56770596864</v>
      </c>
      <c r="L93" s="50">
        <f>J93*60/100</f>
        <v>2174.3515589529602</v>
      </c>
    </row>
    <row r="94" spans="1:15" ht="13.5" thickBot="1" x14ac:dyDescent="0.25">
      <c r="A94" s="120"/>
      <c r="B94" s="127"/>
      <c r="C94" s="54"/>
      <c r="D94" s="54" t="s">
        <v>174</v>
      </c>
      <c r="E94" s="55">
        <f t="shared" si="33"/>
        <v>424</v>
      </c>
      <c r="F94" s="55">
        <f t="shared" si="33"/>
        <v>1</v>
      </c>
      <c r="G94" s="56">
        <f t="shared" si="33"/>
        <v>2569.44</v>
      </c>
      <c r="H94" s="56">
        <f t="shared" si="33"/>
        <v>197.33299200000002</v>
      </c>
      <c r="I94" s="56">
        <f t="shared" si="33"/>
        <v>857.14627292160003</v>
      </c>
      <c r="J94" s="70">
        <f t="shared" si="33"/>
        <v>3623.9192649216002</v>
      </c>
      <c r="K94" s="56">
        <f t="shared" si="33"/>
        <v>1449.56770596864</v>
      </c>
      <c r="L94" s="57">
        <f t="shared" si="33"/>
        <v>2174.3515589529602</v>
      </c>
      <c r="O94" s="2"/>
    </row>
    <row r="95" spans="1:15" ht="51" outlineLevel="1" x14ac:dyDescent="0.2">
      <c r="A95" s="119">
        <v>36</v>
      </c>
      <c r="B95" s="126" t="s">
        <v>204</v>
      </c>
      <c r="C95" s="81" t="s">
        <v>195</v>
      </c>
      <c r="D95" s="48" t="s">
        <v>172</v>
      </c>
      <c r="E95" s="80">
        <v>400</v>
      </c>
      <c r="F95" s="80">
        <v>1</v>
      </c>
      <c r="G95" s="49">
        <f>E95*6.06</f>
        <v>2424</v>
      </c>
      <c r="H95" s="49">
        <f>G95*7.68/100</f>
        <v>186.16319999999999</v>
      </c>
      <c r="I95" s="49">
        <f>SUM(G95:H95)*30.98/100</f>
        <v>808.62855935999994</v>
      </c>
      <c r="J95" s="72">
        <f>SUM(G95:I95)</f>
        <v>3418.79175936</v>
      </c>
      <c r="K95" s="49">
        <f>J95*40/100</f>
        <v>1367.5167037440001</v>
      </c>
      <c r="L95" s="50">
        <f>J95*60/100</f>
        <v>2051.2750556159999</v>
      </c>
    </row>
    <row r="96" spans="1:15" ht="13.5" thickBot="1" x14ac:dyDescent="0.25">
      <c r="A96" s="120"/>
      <c r="B96" s="122"/>
      <c r="C96" s="54"/>
      <c r="D96" s="54" t="s">
        <v>174</v>
      </c>
      <c r="E96" s="55">
        <f t="shared" si="33"/>
        <v>400</v>
      </c>
      <c r="F96" s="55">
        <f t="shared" si="33"/>
        <v>1</v>
      </c>
      <c r="G96" s="56">
        <f t="shared" si="33"/>
        <v>2424</v>
      </c>
      <c r="H96" s="56">
        <f t="shared" si="33"/>
        <v>186.16319999999999</v>
      </c>
      <c r="I96" s="56">
        <f t="shared" si="33"/>
        <v>808.62855935999994</v>
      </c>
      <c r="J96" s="70">
        <f t="shared" si="33"/>
        <v>3418.79175936</v>
      </c>
      <c r="K96" s="56">
        <f t="shared" si="33"/>
        <v>1367.5167037440001</v>
      </c>
      <c r="L96" s="57">
        <f t="shared" si="33"/>
        <v>2051.2750556159999</v>
      </c>
      <c r="O96" s="2"/>
    </row>
    <row r="97" spans="1:15" ht="48" outlineLevel="1" x14ac:dyDescent="0.2">
      <c r="A97" s="119">
        <v>37</v>
      </c>
      <c r="B97" s="121" t="s">
        <v>209</v>
      </c>
      <c r="C97" s="51" t="s">
        <v>195</v>
      </c>
      <c r="D97" s="48" t="s">
        <v>172</v>
      </c>
      <c r="E97" s="53">
        <v>1576</v>
      </c>
      <c r="F97" s="53">
        <v>5</v>
      </c>
      <c r="G97" s="49">
        <f>E97*6.06</f>
        <v>9550.56</v>
      </c>
      <c r="H97" s="49">
        <f>G97*7.68/100</f>
        <v>733.48300799999993</v>
      </c>
      <c r="I97" s="49">
        <f>SUM(G97:H97)*30.98/100</f>
        <v>3185.9965238783998</v>
      </c>
      <c r="J97" s="72">
        <f>SUM(G97:I97)</f>
        <v>13470.039531878399</v>
      </c>
      <c r="K97" s="49">
        <f>J97*40/100</f>
        <v>5388.0158127513596</v>
      </c>
      <c r="L97" s="50">
        <f>J97*60/100</f>
        <v>8082.0237191270398</v>
      </c>
    </row>
    <row r="98" spans="1:15" ht="11.25" customHeight="1" thickBot="1" x14ac:dyDescent="0.25">
      <c r="A98" s="124"/>
      <c r="B98" s="125"/>
      <c r="C98" s="63"/>
      <c r="D98" s="63" t="s">
        <v>174</v>
      </c>
      <c r="E98" s="64">
        <f t="shared" ref="E98:L98" si="34">SUM(E97)</f>
        <v>1576</v>
      </c>
      <c r="F98" s="64">
        <f t="shared" si="34"/>
        <v>5</v>
      </c>
      <c r="G98" s="65">
        <f t="shared" si="34"/>
        <v>9550.56</v>
      </c>
      <c r="H98" s="65">
        <f t="shared" si="34"/>
        <v>733.48300799999993</v>
      </c>
      <c r="I98" s="65">
        <f t="shared" si="34"/>
        <v>3185.9965238783998</v>
      </c>
      <c r="J98" s="71">
        <f t="shared" si="34"/>
        <v>13470.039531878399</v>
      </c>
      <c r="K98" s="65">
        <f t="shared" si="34"/>
        <v>5388.0158127513596</v>
      </c>
      <c r="L98" s="66">
        <f t="shared" si="34"/>
        <v>8082.0237191270398</v>
      </c>
      <c r="O98" s="2"/>
    </row>
    <row r="99" spans="1:15" ht="51.75" customHeight="1" outlineLevel="1" x14ac:dyDescent="0.2">
      <c r="A99" s="119">
        <v>38</v>
      </c>
      <c r="B99" s="121" t="s">
        <v>203</v>
      </c>
      <c r="C99" s="51" t="s">
        <v>196</v>
      </c>
      <c r="D99" s="48" t="s">
        <v>172</v>
      </c>
      <c r="E99" s="53">
        <v>256</v>
      </c>
      <c r="F99" s="53">
        <v>1</v>
      </c>
      <c r="G99" s="49">
        <f>E99*6.06</f>
        <v>1551.36</v>
      </c>
      <c r="H99" s="49">
        <f>G99*7.68/100</f>
        <v>119.144448</v>
      </c>
      <c r="I99" s="49">
        <f>SUM(G99:H99)*30.98/100</f>
        <v>517.52227799039997</v>
      </c>
      <c r="J99" s="72">
        <f>SUM(G99:I99)</f>
        <v>2188.0267259903999</v>
      </c>
      <c r="K99" s="49">
        <f>J99*40/100</f>
        <v>875.21069039615986</v>
      </c>
      <c r="L99" s="50">
        <f>J99*60/100</f>
        <v>1312.81603559424</v>
      </c>
    </row>
    <row r="100" spans="1:15" ht="13.5" thickBot="1" x14ac:dyDescent="0.25">
      <c r="A100" s="120"/>
      <c r="B100" s="122"/>
      <c r="C100" s="54"/>
      <c r="D100" s="82" t="s">
        <v>174</v>
      </c>
      <c r="E100" s="55">
        <f t="shared" ref="E100:L100" si="35">SUM(E99:E99)</f>
        <v>256</v>
      </c>
      <c r="F100" s="90">
        <f t="shared" si="35"/>
        <v>1</v>
      </c>
      <c r="G100" s="91">
        <f t="shared" si="35"/>
        <v>1551.36</v>
      </c>
      <c r="H100" s="91">
        <f t="shared" si="35"/>
        <v>119.144448</v>
      </c>
      <c r="I100" s="91">
        <f t="shared" si="35"/>
        <v>517.52227799039997</v>
      </c>
      <c r="J100" s="92">
        <f t="shared" si="35"/>
        <v>2188.0267259903999</v>
      </c>
      <c r="K100" s="91">
        <f t="shared" si="35"/>
        <v>875.21069039615986</v>
      </c>
      <c r="L100" s="93">
        <f t="shared" si="35"/>
        <v>1312.81603559424</v>
      </c>
      <c r="O100" s="2"/>
    </row>
    <row r="101" spans="1:15" ht="21" hidden="1" customHeight="1" thickBot="1" x14ac:dyDescent="0.3">
      <c r="A101" s="95"/>
      <c r="B101" s="96"/>
      <c r="C101" s="97"/>
      <c r="D101" s="98" t="s">
        <v>166</v>
      </c>
      <c r="E101" s="94">
        <v>131873</v>
      </c>
      <c r="F101" s="99">
        <v>409</v>
      </c>
      <c r="G101" s="100">
        <v>799150.38</v>
      </c>
      <c r="H101" s="100">
        <v>61374.75</v>
      </c>
      <c r="I101" s="100">
        <v>266590.69</v>
      </c>
      <c r="J101" s="100">
        <v>1127115.81</v>
      </c>
      <c r="K101" s="100">
        <v>450846.33</v>
      </c>
      <c r="L101" s="101">
        <v>676269.48</v>
      </c>
      <c r="N101" s="69">
        <f>SUM(N7:N100)</f>
        <v>0</v>
      </c>
    </row>
    <row r="102" spans="1:15" ht="25.5" customHeight="1" thickBot="1" x14ac:dyDescent="0.3">
      <c r="A102" s="83"/>
      <c r="B102" s="84"/>
      <c r="C102" s="85"/>
      <c r="D102" s="89" t="s">
        <v>205</v>
      </c>
      <c r="E102" s="88">
        <v>101120</v>
      </c>
      <c r="F102" s="102">
        <v>310</v>
      </c>
      <c r="G102" s="86">
        <v>612787.19999999995</v>
      </c>
      <c r="H102" s="86">
        <v>47062.06</v>
      </c>
      <c r="I102" s="86">
        <v>204421.3</v>
      </c>
      <c r="J102" s="86">
        <v>864270.56</v>
      </c>
      <c r="K102" s="86">
        <v>345708.23</v>
      </c>
      <c r="L102" s="87">
        <v>518562.33</v>
      </c>
    </row>
  </sheetData>
  <autoFilter ref="B4:J101">
    <filterColumn colId="8">
      <colorFilter dxfId="0"/>
    </filterColumn>
  </autoFilter>
  <mergeCells count="87">
    <mergeCell ref="D4:D5"/>
    <mergeCell ref="E4:E5"/>
    <mergeCell ref="A13:A14"/>
    <mergeCell ref="B13:B14"/>
    <mergeCell ref="A15:A16"/>
    <mergeCell ref="B15:B16"/>
    <mergeCell ref="A33:A36"/>
    <mergeCell ref="B33:B36"/>
    <mergeCell ref="I4:I5"/>
    <mergeCell ref="J4:J5"/>
    <mergeCell ref="A8:A12"/>
    <mergeCell ref="B8:B12"/>
    <mergeCell ref="B4:B5"/>
    <mergeCell ref="F4:F5"/>
    <mergeCell ref="G4:G5"/>
    <mergeCell ref="A4:A5"/>
    <mergeCell ref="A6:A7"/>
    <mergeCell ref="B6:B7"/>
    <mergeCell ref="A17:A20"/>
    <mergeCell ref="B17:B20"/>
    <mergeCell ref="H4:H5"/>
    <mergeCell ref="C4:C5"/>
    <mergeCell ref="A21:A23"/>
    <mergeCell ref="B21:B23"/>
    <mergeCell ref="A24:A28"/>
    <mergeCell ref="B24:B28"/>
    <mergeCell ref="A29:A32"/>
    <mergeCell ref="B29:B32"/>
    <mergeCell ref="A37:A42"/>
    <mergeCell ref="B37:B42"/>
    <mergeCell ref="A56:A57"/>
    <mergeCell ref="B56:B57"/>
    <mergeCell ref="A46:A47"/>
    <mergeCell ref="B46:B47"/>
    <mergeCell ref="A48:A49"/>
    <mergeCell ref="B48:B49"/>
    <mergeCell ref="A50:A51"/>
    <mergeCell ref="B50:B51"/>
    <mergeCell ref="A43:A45"/>
    <mergeCell ref="B43:B45"/>
    <mergeCell ref="A52:A53"/>
    <mergeCell ref="B52:B53"/>
    <mergeCell ref="A54:A55"/>
    <mergeCell ref="B54:B55"/>
    <mergeCell ref="A69:A70"/>
    <mergeCell ref="B69:B70"/>
    <mergeCell ref="A58:A59"/>
    <mergeCell ref="B58:B59"/>
    <mergeCell ref="A60:A61"/>
    <mergeCell ref="B60:B61"/>
    <mergeCell ref="A62:A63"/>
    <mergeCell ref="B62:B63"/>
    <mergeCell ref="A64:A66"/>
    <mergeCell ref="B64:B66"/>
    <mergeCell ref="A67:A68"/>
    <mergeCell ref="B67:B68"/>
    <mergeCell ref="A81:A82"/>
    <mergeCell ref="B81:B82"/>
    <mergeCell ref="A71:A72"/>
    <mergeCell ref="B71:B72"/>
    <mergeCell ref="A73:A74"/>
    <mergeCell ref="B73:B74"/>
    <mergeCell ref="A75:A76"/>
    <mergeCell ref="B75:B76"/>
    <mergeCell ref="A77:A78"/>
    <mergeCell ref="B77:B78"/>
    <mergeCell ref="A83:A84"/>
    <mergeCell ref="B83:B84"/>
    <mergeCell ref="A85:A86"/>
    <mergeCell ref="B85:B86"/>
    <mergeCell ref="A87:A88"/>
    <mergeCell ref="A93:A94"/>
    <mergeCell ref="B87:B88"/>
    <mergeCell ref="A1:L1"/>
    <mergeCell ref="A99:A100"/>
    <mergeCell ref="B99:B100"/>
    <mergeCell ref="A89:A90"/>
    <mergeCell ref="B89:B90"/>
    <mergeCell ref="A91:A92"/>
    <mergeCell ref="B91:B92"/>
    <mergeCell ref="A97:A98"/>
    <mergeCell ref="B97:B98"/>
    <mergeCell ref="A79:A80"/>
    <mergeCell ref="B79:B80"/>
    <mergeCell ref="B93:B94"/>
    <mergeCell ref="A95:A96"/>
    <mergeCell ref="B95:B96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Planas</vt:lpstr>
      <vt:lpstr>Paskirstymas</vt:lpstr>
      <vt:lpstr>Bedarbiai</vt:lpstr>
    </vt:vector>
  </TitlesOfParts>
  <Company>Rokiskio rajono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Audrius Kublickas</dc:creator>
  <cp:lastModifiedBy>JurgitaJurkonytė</cp:lastModifiedBy>
  <cp:lastPrinted>2014-03-27T06:54:30Z</cp:lastPrinted>
  <dcterms:created xsi:type="dcterms:W3CDTF">1998-11-02T12:22:35Z</dcterms:created>
  <dcterms:modified xsi:type="dcterms:W3CDTF">2014-03-27T06:54:36Z</dcterms:modified>
</cp:coreProperties>
</file>