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9720" windowHeight="7320" firstSheet="2" activeTab="3"/>
  </bookViews>
  <sheets>
    <sheet name="Planas" sheetId="1" r:id="rId1"/>
    <sheet name="Paskirstymas" sheetId="2" r:id="rId2"/>
    <sheet name="Bedarbiai" sheetId="3" r:id="rId3"/>
    <sheet name="Moksleiviai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<sst xmlns="http://schemas.openxmlformats.org/spreadsheetml/2006/main" count="577" uniqueCount="211">
  <si>
    <t>Darbų trukmė val.</t>
  </si>
  <si>
    <t xml:space="preserve"> </t>
  </si>
  <si>
    <t>Savivaldybė</t>
  </si>
  <si>
    <t>Įstaiga</t>
  </si>
  <si>
    <t>Darbininkų sk.</t>
  </si>
  <si>
    <t>Darbo užmokestis</t>
  </si>
  <si>
    <t>Išlaidos, kurias dengia</t>
  </si>
  <si>
    <t>Darbo birža</t>
  </si>
  <si>
    <t>SODRA 30%</t>
  </si>
  <si>
    <t>Darbų pavadinimas</t>
  </si>
  <si>
    <t>Ketvirtis</t>
  </si>
  <si>
    <t>Darbų trukmė mėn.</t>
  </si>
  <si>
    <t>Iš viso darbo užmokestis su SODRA</t>
  </si>
  <si>
    <t xml:space="preserve">Malkų ruošimas soc. remtiniems asmenims </t>
  </si>
  <si>
    <t>Kazliškio seniūnija</t>
  </si>
  <si>
    <t>"</t>
  </si>
  <si>
    <t>Kapinių tvarkymo darbai</t>
  </si>
  <si>
    <t>Kultūros namų remontas</t>
  </si>
  <si>
    <t>III</t>
  </si>
  <si>
    <t>IV</t>
  </si>
  <si>
    <t>Iš viso</t>
  </si>
  <si>
    <t xml:space="preserve">Kamajų seniūnija </t>
  </si>
  <si>
    <t>I-IV</t>
  </si>
  <si>
    <t>Aukštakalnių kultūros namų remontas</t>
  </si>
  <si>
    <t>Kalvių kultūros namų remontas</t>
  </si>
  <si>
    <t>Seniūnijos pastato stogo remontas</t>
  </si>
  <si>
    <t>Kriaunų seniūnija</t>
  </si>
  <si>
    <t>II</t>
  </si>
  <si>
    <t>III-IV</t>
  </si>
  <si>
    <t>Rokiškio m. seniūnija</t>
  </si>
  <si>
    <t>Autobusų stotelių valymas</t>
  </si>
  <si>
    <t xml:space="preserve">" </t>
  </si>
  <si>
    <t>Senūjų kapinių (žydų, vokiečių, rezidencijos aukų, tremtinių koplyčios, sentikių)</t>
  </si>
  <si>
    <t>II-IV</t>
  </si>
  <si>
    <t>Žaliūjų vejų priežiūra</t>
  </si>
  <si>
    <t>II-III</t>
  </si>
  <si>
    <t>Šaligatvių remontas</t>
  </si>
  <si>
    <t>Šaligatvių ir gatvių valymas, šiukšlių pakrovimas</t>
  </si>
  <si>
    <t>Parkų tvarkymas</t>
  </si>
  <si>
    <t>Paplūdimio priežiūros ir apsaugos paslaugos</t>
  </si>
  <si>
    <t>Sporto aikštelių prie gyvenamųjų namų atstatymas, kiemo inventoriaus ir statinių remontas</t>
  </si>
  <si>
    <t>Malkų ruoša socialiai remtiniems asmenims</t>
  </si>
  <si>
    <t>Lietaus kanalizacijos eksploatacijos darbai (šulinių valymas, nuvedamųjų griovių šienavimas)</t>
  </si>
  <si>
    <t>Nepriklausomybės a. tvarkymo darbai</t>
  </si>
  <si>
    <t>Miesto želdinimo darbai, gėlynų priežiūra</t>
  </si>
  <si>
    <t>Viešųjų darbų meistro paslaugos</t>
  </si>
  <si>
    <t>Miško kirtimas, vejų šienavimas (priedas 30%)</t>
  </si>
  <si>
    <t>Rokiškio k. seniūnija</t>
  </si>
  <si>
    <t>Kavoliškio parko bei šaligatvių atstatymo darbai</t>
  </si>
  <si>
    <t>Serapiniškio žydų kapinių priežiūros darbai</t>
  </si>
  <si>
    <t>Pagrindinių kelių kelkraščių sutvarkymas</t>
  </si>
  <si>
    <t>Seniūnijos gerbūvio darbai (gatvių, šaligatvių priežiūra, šiukšlių išvežimas, ežero pakrantės, maudyklės tvarkymas, žaliūjų vejų ir parkų priežiūra)</t>
  </si>
  <si>
    <t>Jūžintų seniūnija</t>
  </si>
  <si>
    <t>Laibgalių kultūros namų remontas</t>
  </si>
  <si>
    <t>Kuro paruošimas seniūnijos įstaigoms</t>
  </si>
  <si>
    <t>Krūmų kirtimas pakelėse</t>
  </si>
  <si>
    <t>Medžių apgenėjimas, supūvusių pašalinimas</t>
  </si>
  <si>
    <t>Seniūnijos garažo ir kuro sandėlio rekonstrukcija</t>
  </si>
  <si>
    <t>Panemunėlio seniūnija</t>
  </si>
  <si>
    <t>Miesto gatvių, šaligatvių priežiūra</t>
  </si>
  <si>
    <t>Obelių seniūnija</t>
  </si>
  <si>
    <t>Teritorijų priežiūra prie seniūnijos pastato, MLC, muziejaus</t>
  </si>
  <si>
    <t>Kiti komunaliniai darbai: viešojo tualeto, turgavietės, poilsiavietės, vaikų žaidimo aikštelių priežiūra ir remonto darbai, medžių pjovimas kapinėse ir kitose viešose vietose, savavališkų šiukšlynų valymas</t>
  </si>
  <si>
    <t>Malkų ruošimas seniūnijos įstaigoms</t>
  </si>
  <si>
    <t>Pakriaunių kultūros namų remontas</t>
  </si>
  <si>
    <t>Pandėlio seniūnija</t>
  </si>
  <si>
    <t>Juodupės seniūnija</t>
  </si>
  <si>
    <t>Onuškio dvaro ir parko tvarkymas</t>
  </si>
  <si>
    <t>Ilzenbergo dvaro ir parko tvarkymas</t>
  </si>
  <si>
    <t>Parko priežiūra</t>
  </si>
  <si>
    <t>Rokiškio krašto muziejus</t>
  </si>
  <si>
    <t>Kazliškio pirties remontas</t>
  </si>
  <si>
    <t>Teritorijos valymo darbai</t>
  </si>
  <si>
    <t>Ūkio tarnyba</t>
  </si>
  <si>
    <t>IŠ VISO</t>
  </si>
  <si>
    <t>Savivaldybės įstaigos</t>
  </si>
  <si>
    <t xml:space="preserve">*skaičiuota pagal minimalų darbo užmokestį - 430 Lt. </t>
  </si>
  <si>
    <t>Viešųjų darbų planas 2000 metams</t>
  </si>
  <si>
    <t>Seniūnijos aplinkos tvarkymo darbai (gatvių šlavimas, žalių vejų pjovimas, šiukšlių tvarkymas)</t>
  </si>
  <si>
    <t>I - IV</t>
  </si>
  <si>
    <t>II - III</t>
  </si>
  <si>
    <t>Malkų pjovimas, skaldymas, sandėliavimas</t>
  </si>
  <si>
    <t>Skaistės ežero paplūdimio tvarkymo darbai</t>
  </si>
  <si>
    <t>Seniūnijos administracinio pastato remonto darbai</t>
  </si>
  <si>
    <t>Kapinių tvarkymo ir tvorų remonto darbai</t>
  </si>
  <si>
    <t xml:space="preserve">Malkų ruošimas </t>
  </si>
  <si>
    <t>Neveikiančių kapinių tvarkymas</t>
  </si>
  <si>
    <t>Miesto tvarkymo darbai: sniego valymas nuo šaligatvių ir barstymas</t>
  </si>
  <si>
    <t>Dykviečių tvarkymas</t>
  </si>
  <si>
    <t>Pastatų remonto darbai</t>
  </si>
  <si>
    <t>Apsauginių tvorų dažymas (tvenkinių, gatvių)</t>
  </si>
  <si>
    <t>Viešųjų darbų meistro priedas</t>
  </si>
  <si>
    <t>Kavoliškio gyv. tvenkinio sutvarkymo darbai</t>
  </si>
  <si>
    <t>Kavoliškio anglinės katilinės katilų demontavimas</t>
  </si>
  <si>
    <t>Poilsiavietės prie Vyžuonos aikštelės apsauga</t>
  </si>
  <si>
    <t xml:space="preserve">Poilsiavietės prie Bajorų ežero sutvarkymas </t>
  </si>
  <si>
    <t>Kapinių priežiūros darbai</t>
  </si>
  <si>
    <t>Laibgalių pagr. ir Jūžintų vid. mokykloms malkų paruošimas</t>
  </si>
  <si>
    <t>Seniūnijos aplinkotvarkos darbai (šiukšlių išvežimas, medžių genėjimas, šienavimas ir kita)</t>
  </si>
  <si>
    <t>Veikiančių ir neveikiančių kapinių tvarkymas</t>
  </si>
  <si>
    <t>Obelių kapinių, žydų kapinių priežiūra</t>
  </si>
  <si>
    <t>Miesto parko tverkymo darbai, Ramintos, Zaukos Šv. Jono koplytstulpių tvarkymo darbai, senųjų seniūnijos kapinių priežiūros darbai</t>
  </si>
  <si>
    <t>Gediškių kultūros namų, med. punkto, bibliotekos remontas</t>
  </si>
  <si>
    <t>Obelių miesto kapinių medžių nupjovimas</t>
  </si>
  <si>
    <t>Obelių miesto šaligatvių remontas</t>
  </si>
  <si>
    <t>Obelių miesto visuomeniniųkapinių praplėtimo darbai</t>
  </si>
  <si>
    <t>Prekystalių Pandėlio miesto turgelyje pastatymas ir esamų remontas</t>
  </si>
  <si>
    <t>Seniūnijos aplinkotvarkos darbai (gatvių, šaligatvių priežiūra, šiukšlių išvežimas, malkų ruoša,savartyno tvarkymas, kapinių priežiūra, žaliūjų vejų ir parkų priežiūra, pirties remontas, malkinės statyba, šaligatvių tvarkymas)</t>
  </si>
  <si>
    <t>Pandėlio miesto pirties remontas</t>
  </si>
  <si>
    <t>Malkinės statyba (seniūnijos administracinio pastato katilinei)</t>
  </si>
  <si>
    <t>Pastato, esančio Lailūnų kaime, remontas, įrengiant jame patalpas med. punktui ir bibliotekai)</t>
  </si>
  <si>
    <t>Juodupės gyvenvietės šaligatvių tvarkymas</t>
  </si>
  <si>
    <t>Juodupės paplūdymių tvarkymas</t>
  </si>
  <si>
    <t>Onuškio, Lukštų ir Maineivų kultūros namų remontas</t>
  </si>
  <si>
    <t>Kapinių priežiūros ir tvarkymo darbai</t>
  </si>
  <si>
    <t xml:space="preserve">Metalinių ir medinių tvorų, vartų remontas </t>
  </si>
  <si>
    <t>Šiukšlių išvežimas</t>
  </si>
  <si>
    <t>I</t>
  </si>
  <si>
    <t>Aplinkos tvarkymas, garažo remontas</t>
  </si>
  <si>
    <t>Maudyklės tvarkymas, muziejaus stogo remontas</t>
  </si>
  <si>
    <t>"Senamiesčio" vid. m-klos pastato stogo remontas</t>
  </si>
  <si>
    <t>Švietimo tarnyba</t>
  </si>
  <si>
    <t>Mokyklos darželio "Ąžuoliuko" pastato stogo remontas</t>
  </si>
  <si>
    <t>Suvainiškio pagrindinės m-klos pastato stogo remontas</t>
  </si>
  <si>
    <t>Panemunio pagrindinės m-klos pastato stogo remontas</t>
  </si>
  <si>
    <t>"Romuvos" vid. m-klos patalpų dažymas</t>
  </si>
  <si>
    <t>J. Tumo-Vaižganto vid. m-klos patalpų dažymas</t>
  </si>
  <si>
    <t>J. Tubelio gimnazijos pastato stogo remontas</t>
  </si>
  <si>
    <t>Juodupės gimnazijos pastato stogo remontas</t>
  </si>
  <si>
    <t>Sniego valymas, gatvių barstymas, gatvių valymas, žolės pjovimas</t>
  </si>
  <si>
    <t>Savivaldy-bės teatras</t>
  </si>
  <si>
    <t>Tinkuotojo dažytojo, statybininko paslaugos</t>
  </si>
  <si>
    <t>Individualios priežiūros darbuotojų paslaugos</t>
  </si>
  <si>
    <t>Soc. param. ir darb. tarnyba</t>
  </si>
  <si>
    <t>Vyr. specialistas darbo klausimams ir darbų saugai</t>
  </si>
  <si>
    <t>K. Zibolis</t>
  </si>
  <si>
    <t>I-II</t>
  </si>
  <si>
    <t>Seniūnija</t>
  </si>
  <si>
    <t>%</t>
  </si>
  <si>
    <t>darbo men</t>
  </si>
  <si>
    <t>zm. 12men.</t>
  </si>
  <si>
    <t>Iš vieš. darbų eilutės</t>
  </si>
  <si>
    <t xml:space="preserve">Kazliškis </t>
  </si>
  <si>
    <t>Kamajai</t>
  </si>
  <si>
    <t>Kriaunos</t>
  </si>
  <si>
    <t>Rokišk. K.</t>
  </si>
  <si>
    <t>Jūžintai</t>
  </si>
  <si>
    <t>Panemunėlis</t>
  </si>
  <si>
    <t>Pandėlys</t>
  </si>
  <si>
    <t>Juodupė</t>
  </si>
  <si>
    <t>Obeliai</t>
  </si>
  <si>
    <t>Rokiškio m.</t>
  </si>
  <si>
    <t>Krašto muziejus</t>
  </si>
  <si>
    <t>Teatras</t>
  </si>
  <si>
    <t>Soc. Param. Tarnyba</t>
  </si>
  <si>
    <t>Prašyta suma</t>
  </si>
  <si>
    <t>Tenkanti suma</t>
  </si>
  <si>
    <t>Skirti pinigai</t>
  </si>
  <si>
    <t>Darbų  pavadinimas</t>
  </si>
  <si>
    <t>Socialinės bei visuomeninės paskirties objektų rekonstrukcijos ir smulkaus remonto pagalbiniai darbai</t>
  </si>
  <si>
    <t>Orientacinis darbininkų sk.</t>
  </si>
  <si>
    <t>Rokiškio kaimiškoji seniūnija</t>
  </si>
  <si>
    <t>Rokiškio miesto seniūnija</t>
  </si>
  <si>
    <t>Sodra 30,98 proc.</t>
  </si>
  <si>
    <t xml:space="preserve">Iš viso </t>
  </si>
  <si>
    <t>AB "Rokiškio komunalininkas"</t>
  </si>
  <si>
    <t>IŠ VISO:</t>
  </si>
  <si>
    <t>Darbus vykdanti įstaiga</t>
  </si>
  <si>
    <t>Darbų vykdymo laikas</t>
  </si>
  <si>
    <t>VĮ Rokiškio miškų urėdija</t>
  </si>
  <si>
    <t>Pagalbiniai maisto paruošimo, patalpų bei aplinkos tvarkymo darbai socialinės bei visuomeninės paskirties įmonėse, įstaigose bei organizacijose</t>
  </si>
  <si>
    <t>Miškų ūkio darbai</t>
  </si>
  <si>
    <t>Rokiškio rajono apylinkės teismas</t>
  </si>
  <si>
    <t>UAB "Rokmelsta"</t>
  </si>
  <si>
    <t>balandžio-gruodžio mėn.</t>
  </si>
  <si>
    <t xml:space="preserve">ROKIŠKIO RAJONO 2012 METŲ BALANDŽIO- GRUODŽIO MĖNESIŲ VIEŠŲJŲ DARBŲ PROGRAMA    </t>
  </si>
  <si>
    <t>Nr.</t>
  </si>
  <si>
    <t>viso:</t>
  </si>
  <si>
    <t>Kompensac. už nepanaud. atostogas</t>
  </si>
  <si>
    <t xml:space="preserve">Istorijos ir kultūros paveldo, muziejų, kapinių, parkų, kitų saugomų bei turinčių išliekamąją vertę objektų, knygų fondų ir archyvų tvarkymo </t>
  </si>
  <si>
    <t>Upių, ežerų, kitų vandens telkinių, paplūdimių valymo, pakrančių tvirtinimo ir priežiūros darbai</t>
  </si>
  <si>
    <t>Kamajų seniūnija</t>
  </si>
  <si>
    <t>Hidrotechnikos statinių, melioracijos įrenginių priežiūros ir remonto pagalbiniai darbai</t>
  </si>
  <si>
    <t>Rokiškio rajono savivaldybės administracija</t>
  </si>
  <si>
    <t>Rokiškio kultūros centras</t>
  </si>
  <si>
    <t>Rokiškio Juozo Tumo - Vaižganto vidurinė mokykla</t>
  </si>
  <si>
    <t>Rokiškio darželis-mokykla "Varpelis"</t>
  </si>
  <si>
    <t>Rokiškio darželis-mokykla "Ąžuoliukas"</t>
  </si>
  <si>
    <t>Rokiškio rajono Pandėlio pradinė mokykla</t>
  </si>
  <si>
    <t>Rokiškio rajono Pandėlio gimnazija</t>
  </si>
  <si>
    <t>Rokiškio rajono Kazliškio pagrindinė mokykla</t>
  </si>
  <si>
    <t>Rokiškio rajono Panemunėlio pagrindinė mokykla</t>
  </si>
  <si>
    <t xml:space="preserve"> Kamajų Antano Strazdo gimnazija</t>
  </si>
  <si>
    <t>Obelių gimnazija</t>
  </si>
  <si>
    <t>Rokiškio rajono Kriaunų pagrindinė mokykla</t>
  </si>
  <si>
    <t>Rokiškio Rudolfo Lymano muzikos mokykla</t>
  </si>
  <si>
    <t>Rokiškio rajono savivaldybės kūno kultūros ir sporto centras</t>
  </si>
  <si>
    <t>Rokiškio socialinės paramos centras</t>
  </si>
  <si>
    <t>Rokiškio šv. Apaštalo evangelisto Mato parapijos senelių globos namai</t>
  </si>
  <si>
    <t>Rokiškio rajono Panemunėlio universalus daugiafunkcis centras</t>
  </si>
  <si>
    <t>Rokiškio rajono savivaldybės Juozo Keliuočio viešoji biblioteka</t>
  </si>
  <si>
    <t>VšĮ Rokiškio jaunimo centras</t>
  </si>
  <si>
    <t>Obelių vaikų globos namai</t>
  </si>
  <si>
    <t xml:space="preserve">Miesto, rajono ir gyvenviečių gatvių, kelių, pakelių bei teritorijų tvarkymo, apželdinimo ir želdinių priežiūros darbai </t>
  </si>
  <si>
    <t>VĮ "Panevėžio regiono keliai"</t>
  </si>
  <si>
    <t xml:space="preserve">ROKIŠKIO RAJONO 2012 METŲ MOKSLEIVIŲ VIEŠŲJŲ DARBŲ PROGRAMA    </t>
  </si>
  <si>
    <t>lieois-rugpjūčio mėn.</t>
  </si>
  <si>
    <t>birželio-rugpjūčio mėn.</t>
  </si>
  <si>
    <t>liepos-rugpjūčio mėn.</t>
  </si>
  <si>
    <t>Istorijos ir kultūros paveldo, muziejų, kapinių, parkų, kitų saugomų bei turinčių išliekamąją vertę objektų, knygų fondų ir archyvų tvarkymo pagalbiniai darbai</t>
  </si>
  <si>
    <t xml:space="preserve">Miestų, rajonų ir gyvenviečių gatvių, kelių, pakelių bei teritorijų tvarkymo, apželdinimo ir želdinių priežiūros darbai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</si>
</sst>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\ &quot;Lt&quot;"/>
    <numFmt numFmtId="178" formatCode="#,##0_ ;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Times New Roman Baltic"/>
      <family val="1"/>
    </font>
    <font>
      <sz val="10"/>
      <name val="Arial"/>
      <family val="0"/>
    </font>
    <font>
      <b/>
      <sz val="10"/>
      <name val="Times New Roman Baltic"/>
      <family val="1"/>
    </font>
    <font>
      <b/>
      <sz val="18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u val="single"/>
      <sz val="10"/>
      <color indexed="12"/>
      <name val="Times New Roman Baltic"/>
      <family val="1"/>
    </font>
    <font>
      <u val="single"/>
      <sz val="10"/>
      <color indexed="36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 Baltic"/>
      <family val="0"/>
    </font>
    <font>
      <i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56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56" applyNumberFormat="1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56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56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4" fillId="32" borderId="19" xfId="0" applyNumberFormat="1" applyFont="1" applyFill="1" applyBorder="1" applyAlignment="1">
      <alignment horizontal="center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9" fillId="32" borderId="20" xfId="0" applyNumberFormat="1" applyFont="1" applyFill="1" applyBorder="1" applyAlignment="1">
      <alignment horizontal="center" vertical="center" wrapText="1"/>
    </xf>
    <xf numFmtId="2" fontId="9" fillId="32" borderId="21" xfId="0" applyNumberFormat="1" applyFont="1" applyFill="1" applyBorder="1" applyAlignment="1">
      <alignment horizontal="left" vertical="center" wrapText="1"/>
    </xf>
    <xf numFmtId="2" fontId="4" fillId="32" borderId="22" xfId="0" applyNumberFormat="1" applyFont="1" applyFill="1" applyBorder="1" applyAlignment="1">
      <alignment horizont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2" fontId="8" fillId="32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left" vertical="center" wrapText="1"/>
    </xf>
    <xf numFmtId="2" fontId="9" fillId="32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2" fontId="4" fillId="32" borderId="28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 wrapText="1"/>
    </xf>
    <xf numFmtId="2" fontId="4" fillId="32" borderId="21" xfId="0" applyNumberFormat="1" applyFont="1" applyFill="1" applyBorder="1" applyAlignment="1">
      <alignment horizontal="center" wrapText="1"/>
    </xf>
    <xf numFmtId="0" fontId="2" fillId="0" borderId="30" xfId="0" applyFont="1" applyBorder="1" applyAlignment="1">
      <alignment horizontal="right"/>
    </xf>
    <xf numFmtId="2" fontId="9" fillId="32" borderId="27" xfId="0" applyNumberFormat="1" applyFont="1" applyFill="1" applyBorder="1" applyAlignment="1">
      <alignment horizontal="left" vertical="center" wrapText="1"/>
    </xf>
    <xf numFmtId="0" fontId="11" fillId="34" borderId="31" xfId="0" applyFont="1" applyFill="1" applyBorder="1" applyAlignment="1">
      <alignment/>
    </xf>
    <xf numFmtId="2" fontId="11" fillId="34" borderId="12" xfId="0" applyNumberFormat="1" applyFon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>
      <alignment/>
    </xf>
    <xf numFmtId="0" fontId="12" fillId="0" borderId="0" xfId="0" applyFont="1" applyAlignment="1">
      <alignment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 wrapText="1"/>
    </xf>
    <xf numFmtId="2" fontId="9" fillId="0" borderId="26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31" xfId="0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32" xfId="0" applyNumberFormat="1" applyBorder="1" applyAlignment="1">
      <alignment horizontal="left" vertical="center" wrapText="1"/>
    </xf>
    <xf numFmtId="2" fontId="0" fillId="0" borderId="32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28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22" xfId="0" applyFont="1" applyFill="1" applyBorder="1" applyAlignment="1">
      <alignment wrapText="1"/>
    </xf>
    <xf numFmtId="2" fontId="8" fillId="32" borderId="37" xfId="0" applyNumberFormat="1" applyFont="1" applyFill="1" applyBorder="1" applyAlignment="1">
      <alignment horizontal="center" vertical="center" wrapText="1"/>
    </xf>
    <xf numFmtId="2" fontId="8" fillId="32" borderId="38" xfId="0" applyNumberFormat="1" applyFont="1" applyFill="1" applyBorder="1" applyAlignment="1">
      <alignment horizontal="center" vertical="center" wrapText="1"/>
    </xf>
    <xf numFmtId="2" fontId="8" fillId="32" borderId="39" xfId="0" applyNumberFormat="1" applyFont="1" applyFill="1" applyBorder="1" applyAlignment="1">
      <alignment horizontal="center" vertical="center" wrapText="1"/>
    </xf>
    <xf numFmtId="2" fontId="8" fillId="32" borderId="40" xfId="0" applyNumberFormat="1" applyFont="1" applyFill="1" applyBorder="1" applyAlignment="1">
      <alignment horizontal="center" vertical="center" wrapText="1"/>
    </xf>
    <xf numFmtId="2" fontId="8" fillId="32" borderId="21" xfId="0" applyNumberFormat="1" applyFont="1" applyFill="1" applyBorder="1" applyAlignment="1">
      <alignment horizontal="center" vertical="center" wrapText="1"/>
    </xf>
    <xf numFmtId="2" fontId="8" fillId="32" borderId="36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2" fontId="8" fillId="32" borderId="19" xfId="0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2" fontId="8" fillId="32" borderId="19" xfId="0" applyNumberFormat="1" applyFont="1" applyFill="1" applyBorder="1" applyAlignment="1">
      <alignment horizontal="center" vertical="top" wrapText="1"/>
    </xf>
    <xf numFmtId="2" fontId="8" fillId="32" borderId="20" xfId="0" applyNumberFormat="1" applyFont="1" applyFill="1" applyBorder="1" applyAlignment="1">
      <alignment horizontal="center" vertical="top" wrapText="1"/>
    </xf>
    <xf numFmtId="2" fontId="10" fillId="32" borderId="19" xfId="0" applyNumberFormat="1" applyFont="1" applyFill="1" applyBorder="1" applyAlignment="1">
      <alignment horizontal="center" vertical="center" wrapText="1"/>
    </xf>
    <xf numFmtId="2" fontId="10" fillId="32" borderId="17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7">
      <selection activeCell="K71" sqref="K71"/>
    </sheetView>
  </sheetViews>
  <sheetFormatPr defaultColWidth="8.125" defaultRowHeight="12.75"/>
  <cols>
    <col min="1" max="1" width="39.375" style="22" customWidth="1"/>
    <col min="2" max="2" width="12.125" style="2" customWidth="1"/>
    <col min="3" max="3" width="6.125" style="2" customWidth="1"/>
    <col min="4" max="5" width="8.125" style="2" customWidth="1"/>
    <col min="6" max="6" width="10.875" style="2" customWidth="1"/>
    <col min="7" max="7" width="11.375" style="2" customWidth="1"/>
    <col min="8" max="8" width="14.125" style="2" customWidth="1"/>
    <col min="9" max="9" width="16.00390625" style="2" customWidth="1"/>
    <col min="10" max="10" width="16.875" style="2" customWidth="1"/>
    <col min="11" max="11" width="16.50390625" style="2" customWidth="1"/>
    <col min="12" max="16384" width="8.125" style="2" customWidth="1"/>
  </cols>
  <sheetData>
    <row r="1" spans="1:10" ht="22.5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2" t="s">
        <v>9</v>
      </c>
      <c r="B2" s="119" t="s">
        <v>3</v>
      </c>
      <c r="C2" s="120" t="s">
        <v>10</v>
      </c>
      <c r="D2" s="120" t="s">
        <v>11</v>
      </c>
      <c r="E2" s="120" t="s">
        <v>4</v>
      </c>
      <c r="F2" s="112" t="s">
        <v>5</v>
      </c>
      <c r="G2" s="112" t="s">
        <v>8</v>
      </c>
      <c r="H2" s="112" t="s">
        <v>12</v>
      </c>
      <c r="I2" s="113" t="s">
        <v>6</v>
      </c>
      <c r="J2" s="113"/>
    </row>
    <row r="3" spans="1:10" ht="25.5">
      <c r="A3" s="112"/>
      <c r="B3" s="119"/>
      <c r="C3" s="120"/>
      <c r="D3" s="120"/>
      <c r="E3" s="120"/>
      <c r="F3" s="112"/>
      <c r="G3" s="112"/>
      <c r="H3" s="112"/>
      <c r="I3" s="3" t="s">
        <v>75</v>
      </c>
      <c r="J3" s="3" t="s">
        <v>7</v>
      </c>
    </row>
    <row r="4" spans="1:10" ht="38.25">
      <c r="A4" s="3" t="s">
        <v>78</v>
      </c>
      <c r="B4" s="3" t="s">
        <v>14</v>
      </c>
      <c r="C4" s="3" t="s">
        <v>79</v>
      </c>
      <c r="D4" s="3">
        <v>8</v>
      </c>
      <c r="E4" s="3">
        <v>2</v>
      </c>
      <c r="F4" s="3">
        <f aca="true" t="shared" si="0" ref="F4:F12">D4*E4*430</f>
        <v>6880</v>
      </c>
      <c r="G4" s="5">
        <f>F4*31/100</f>
        <v>2132.8</v>
      </c>
      <c r="H4" s="3">
        <f aca="true" t="shared" si="1" ref="H4:H12">F4+G4</f>
        <v>9012.8</v>
      </c>
      <c r="I4" s="3">
        <f aca="true" t="shared" si="2" ref="I4:I18">H4/2</f>
        <v>4506.4</v>
      </c>
      <c r="J4" s="3">
        <f>H4/2</f>
        <v>4506.4</v>
      </c>
    </row>
    <row r="5" spans="1:10" ht="12.75">
      <c r="A5" s="4" t="s">
        <v>71</v>
      </c>
      <c r="B5" s="4" t="s">
        <v>15</v>
      </c>
      <c r="C5" s="4" t="s">
        <v>80</v>
      </c>
      <c r="D5" s="4">
        <v>2</v>
      </c>
      <c r="E5" s="4">
        <v>2</v>
      </c>
      <c r="F5" s="3">
        <f t="shared" si="0"/>
        <v>1720</v>
      </c>
      <c r="G5" s="5">
        <f aca="true" t="shared" si="3" ref="G5:G12">F5*31/100</f>
        <v>533.2</v>
      </c>
      <c r="H5" s="3">
        <f t="shared" si="1"/>
        <v>2253.2</v>
      </c>
      <c r="I5" s="3">
        <f t="shared" si="2"/>
        <v>1126.6</v>
      </c>
      <c r="J5" s="3">
        <f>H5/2</f>
        <v>1126.6</v>
      </c>
    </row>
    <row r="6" spans="1:10" ht="12.75">
      <c r="A6" s="4" t="s">
        <v>82</v>
      </c>
      <c r="B6" s="4" t="s">
        <v>15</v>
      </c>
      <c r="C6" s="4" t="s">
        <v>80</v>
      </c>
      <c r="D6" s="4">
        <v>3</v>
      </c>
      <c r="E6" s="4">
        <v>2</v>
      </c>
      <c r="F6" s="3">
        <f>D6*E6*430</f>
        <v>2580</v>
      </c>
      <c r="G6" s="5">
        <f t="shared" si="3"/>
        <v>799.8</v>
      </c>
      <c r="H6" s="3">
        <f t="shared" si="1"/>
        <v>3379.8</v>
      </c>
      <c r="I6" s="3">
        <f t="shared" si="2"/>
        <v>1689.9</v>
      </c>
      <c r="J6" s="3">
        <f>H6/2</f>
        <v>1689.9</v>
      </c>
    </row>
    <row r="7" spans="1:10" ht="12.75">
      <c r="A7" s="4" t="s">
        <v>17</v>
      </c>
      <c r="B7" s="4" t="s">
        <v>15</v>
      </c>
      <c r="C7" s="4" t="s">
        <v>80</v>
      </c>
      <c r="D7" s="4">
        <v>2</v>
      </c>
      <c r="E7" s="4">
        <v>1</v>
      </c>
      <c r="F7" s="3">
        <f t="shared" si="0"/>
        <v>860</v>
      </c>
      <c r="G7" s="5">
        <f t="shared" si="3"/>
        <v>266.6</v>
      </c>
      <c r="H7" s="3">
        <f t="shared" si="1"/>
        <v>1126.6</v>
      </c>
      <c r="I7" s="3">
        <f t="shared" si="2"/>
        <v>563.3</v>
      </c>
      <c r="J7" s="3">
        <f aca="true" t="shared" si="4" ref="J7:J70">H7/2</f>
        <v>563.3</v>
      </c>
    </row>
    <row r="8" spans="1:10" ht="12.75">
      <c r="A8" s="3" t="s">
        <v>16</v>
      </c>
      <c r="B8" s="4" t="s">
        <v>15</v>
      </c>
      <c r="C8" s="4" t="s">
        <v>80</v>
      </c>
      <c r="D8" s="4">
        <v>3</v>
      </c>
      <c r="E8" s="4">
        <v>2</v>
      </c>
      <c r="F8" s="3">
        <f>D8*E8*430</f>
        <v>2580</v>
      </c>
      <c r="G8" s="5">
        <f t="shared" si="3"/>
        <v>799.8</v>
      </c>
      <c r="H8" s="3">
        <f t="shared" si="1"/>
        <v>3379.8</v>
      </c>
      <c r="I8" s="3">
        <f t="shared" si="2"/>
        <v>1689.9</v>
      </c>
      <c r="J8" s="3">
        <f>H8/2</f>
        <v>1689.9</v>
      </c>
    </row>
    <row r="9" spans="1:10" ht="12.75">
      <c r="A9" s="3" t="s">
        <v>84</v>
      </c>
      <c r="B9" s="4" t="s">
        <v>15</v>
      </c>
      <c r="C9" s="4" t="s">
        <v>80</v>
      </c>
      <c r="D9" s="4">
        <v>4</v>
      </c>
      <c r="E9" s="4">
        <v>2</v>
      </c>
      <c r="F9" s="3">
        <f t="shared" si="0"/>
        <v>3440</v>
      </c>
      <c r="G9" s="5">
        <f t="shared" si="3"/>
        <v>1066.4</v>
      </c>
      <c r="H9" s="3">
        <f t="shared" si="1"/>
        <v>4506.4</v>
      </c>
      <c r="I9" s="3">
        <f t="shared" si="2"/>
        <v>2253.2</v>
      </c>
      <c r="J9" s="3">
        <f t="shared" si="4"/>
        <v>2253.2</v>
      </c>
    </row>
    <row r="10" spans="1:10" ht="25.5">
      <c r="A10" s="3" t="s">
        <v>83</v>
      </c>
      <c r="B10" s="4" t="s">
        <v>15</v>
      </c>
      <c r="C10" s="4" t="s">
        <v>80</v>
      </c>
      <c r="D10" s="4">
        <v>2</v>
      </c>
      <c r="E10" s="4">
        <v>1</v>
      </c>
      <c r="F10" s="3">
        <f>D10*E10*430</f>
        <v>860</v>
      </c>
      <c r="G10" s="5">
        <f t="shared" si="3"/>
        <v>266.6</v>
      </c>
      <c r="H10" s="3">
        <f t="shared" si="1"/>
        <v>1126.6</v>
      </c>
      <c r="I10" s="3">
        <f>H10/2</f>
        <v>563.3</v>
      </c>
      <c r="J10" s="3">
        <f>H10/2</f>
        <v>563.3</v>
      </c>
    </row>
    <row r="11" spans="1:10" ht="12.75">
      <c r="A11" s="4" t="s">
        <v>13</v>
      </c>
      <c r="B11" s="4" t="s">
        <v>15</v>
      </c>
      <c r="C11" s="4" t="s">
        <v>80</v>
      </c>
      <c r="D11" s="4">
        <v>3</v>
      </c>
      <c r="E11" s="4">
        <v>2</v>
      </c>
      <c r="F11" s="3">
        <f>D11*E11*430</f>
        <v>2580</v>
      </c>
      <c r="G11" s="5">
        <f t="shared" si="3"/>
        <v>799.8</v>
      </c>
      <c r="H11" s="3">
        <f t="shared" si="1"/>
        <v>3379.8</v>
      </c>
      <c r="I11" s="3">
        <f t="shared" si="2"/>
        <v>1689.9</v>
      </c>
      <c r="J11" s="3">
        <f>H11/2</f>
        <v>1689.9</v>
      </c>
    </row>
    <row r="12" spans="1:10" ht="12.75">
      <c r="A12" s="4" t="s">
        <v>81</v>
      </c>
      <c r="B12" s="4" t="s">
        <v>15</v>
      </c>
      <c r="C12" s="4" t="s">
        <v>28</v>
      </c>
      <c r="D12" s="4">
        <v>2</v>
      </c>
      <c r="E12" s="4">
        <v>2</v>
      </c>
      <c r="F12" s="3">
        <f t="shared" si="0"/>
        <v>1720</v>
      </c>
      <c r="G12" s="5">
        <f t="shared" si="3"/>
        <v>533.2</v>
      </c>
      <c r="H12" s="3">
        <f t="shared" si="1"/>
        <v>2253.2</v>
      </c>
      <c r="I12" s="3">
        <f t="shared" si="2"/>
        <v>1126.6</v>
      </c>
      <c r="J12" s="3">
        <f t="shared" si="4"/>
        <v>1126.6</v>
      </c>
    </row>
    <row r="13" spans="1:10" ht="12.75">
      <c r="A13" s="6" t="s">
        <v>20</v>
      </c>
      <c r="B13" s="6"/>
      <c r="C13" s="6"/>
      <c r="D13" s="6">
        <f>SUM(D4:D12)</f>
        <v>29</v>
      </c>
      <c r="E13" s="6">
        <f>SUM(E4:E12)</f>
        <v>16</v>
      </c>
      <c r="F13" s="7">
        <f>SUM(F4:F12)</f>
        <v>23220</v>
      </c>
      <c r="G13" s="8">
        <f>SUM(G4:G12)</f>
        <v>7198.200000000001</v>
      </c>
      <c r="H13" s="7">
        <f>SUM(H4:H12)</f>
        <v>30418.199999999997</v>
      </c>
      <c r="I13" s="7">
        <f t="shared" si="2"/>
        <v>15209.099999999999</v>
      </c>
      <c r="J13" s="7">
        <f t="shared" si="4"/>
        <v>15209.099999999999</v>
      </c>
    </row>
    <row r="14" spans="1:10" ht="25.5">
      <c r="A14" s="4" t="s">
        <v>85</v>
      </c>
      <c r="B14" s="3" t="s">
        <v>21</v>
      </c>
      <c r="C14" s="4" t="s">
        <v>22</v>
      </c>
      <c r="D14" s="4">
        <v>3</v>
      </c>
      <c r="E14" s="4">
        <v>3</v>
      </c>
      <c r="F14" s="3">
        <f>D14*E14*430</f>
        <v>3870</v>
      </c>
      <c r="G14" s="5">
        <f>F14*31/100</f>
        <v>1199.7</v>
      </c>
      <c r="H14" s="3">
        <f>F14+G14</f>
        <v>5069.7</v>
      </c>
      <c r="I14" s="3">
        <f t="shared" si="2"/>
        <v>2534.85</v>
      </c>
      <c r="J14" s="3">
        <f t="shared" si="4"/>
        <v>2534.85</v>
      </c>
    </row>
    <row r="15" spans="1:10" ht="12.75">
      <c r="A15" s="4" t="s">
        <v>23</v>
      </c>
      <c r="B15" s="4" t="s">
        <v>15</v>
      </c>
      <c r="C15" s="4" t="s">
        <v>27</v>
      </c>
      <c r="D15" s="4">
        <v>3</v>
      </c>
      <c r="E15" s="4">
        <v>4</v>
      </c>
      <c r="F15" s="3">
        <f>D15*E15*430</f>
        <v>5160</v>
      </c>
      <c r="G15" s="5">
        <f>F15*31/100</f>
        <v>1599.6</v>
      </c>
      <c r="H15" s="3">
        <f>F15+G15</f>
        <v>6759.6</v>
      </c>
      <c r="I15" s="3">
        <f t="shared" si="2"/>
        <v>3379.8</v>
      </c>
      <c r="J15" s="3">
        <f t="shared" si="4"/>
        <v>3379.8</v>
      </c>
    </row>
    <row r="16" spans="1:10" ht="12.75">
      <c r="A16" s="4" t="s">
        <v>24</v>
      </c>
      <c r="B16" s="4" t="s">
        <v>15</v>
      </c>
      <c r="C16" s="4" t="s">
        <v>35</v>
      </c>
      <c r="D16" s="4">
        <v>3</v>
      </c>
      <c r="E16" s="4">
        <v>2</v>
      </c>
      <c r="F16" s="3">
        <f>D16*E16*430</f>
        <v>2580</v>
      </c>
      <c r="G16" s="5">
        <f>F16*31/100</f>
        <v>799.8</v>
      </c>
      <c r="H16" s="3">
        <f>F16+G16</f>
        <v>3379.8</v>
      </c>
      <c r="I16" s="3">
        <f t="shared" si="2"/>
        <v>1689.9</v>
      </c>
      <c r="J16" s="3">
        <f t="shared" si="4"/>
        <v>1689.9</v>
      </c>
    </row>
    <row r="17" spans="1:10" ht="12.75">
      <c r="A17" s="4" t="s">
        <v>86</v>
      </c>
      <c r="B17" s="4" t="s">
        <v>15</v>
      </c>
      <c r="C17" s="4" t="s">
        <v>80</v>
      </c>
      <c r="D17" s="4">
        <v>2</v>
      </c>
      <c r="E17" s="4">
        <v>3</v>
      </c>
      <c r="F17" s="3">
        <f>D17*E17*430</f>
        <v>2580</v>
      </c>
      <c r="G17" s="5">
        <f>F17*31/100</f>
        <v>799.8</v>
      </c>
      <c r="H17" s="3">
        <f>F17+G17</f>
        <v>3379.8</v>
      </c>
      <c r="I17" s="3">
        <f t="shared" si="2"/>
        <v>1689.9</v>
      </c>
      <c r="J17" s="3">
        <f t="shared" si="4"/>
        <v>1689.9</v>
      </c>
    </row>
    <row r="18" spans="1:10" ht="12.75">
      <c r="A18" s="4" t="s">
        <v>25</v>
      </c>
      <c r="B18" s="4" t="s">
        <v>15</v>
      </c>
      <c r="C18" s="4" t="s">
        <v>18</v>
      </c>
      <c r="D18" s="4">
        <v>2</v>
      </c>
      <c r="E18" s="4">
        <v>3</v>
      </c>
      <c r="F18" s="3">
        <f>D18*E18*430</f>
        <v>2580</v>
      </c>
      <c r="G18" s="5">
        <f>F18*31/100</f>
        <v>799.8</v>
      </c>
      <c r="H18" s="3">
        <f>F18+G18</f>
        <v>3379.8</v>
      </c>
      <c r="I18" s="3">
        <f t="shared" si="2"/>
        <v>1689.9</v>
      </c>
      <c r="J18" s="3">
        <f t="shared" si="4"/>
        <v>1689.9</v>
      </c>
    </row>
    <row r="19" spans="1:10" ht="12.75">
      <c r="A19" s="6" t="s">
        <v>20</v>
      </c>
      <c r="B19" s="6"/>
      <c r="C19" s="6"/>
      <c r="D19" s="6">
        <f aca="true" t="shared" si="5" ref="D19:J19">SUM(D14:D18)</f>
        <v>13</v>
      </c>
      <c r="E19" s="6">
        <f t="shared" si="5"/>
        <v>15</v>
      </c>
      <c r="F19" s="7">
        <f>SUM(F14:F18)</f>
        <v>16770</v>
      </c>
      <c r="G19" s="8">
        <f>SUM(G14:G18)</f>
        <v>5198.700000000001</v>
      </c>
      <c r="H19" s="7">
        <f t="shared" si="5"/>
        <v>21968.699999999997</v>
      </c>
      <c r="I19" s="7">
        <f t="shared" si="5"/>
        <v>10984.349999999999</v>
      </c>
      <c r="J19" s="7">
        <f t="shared" si="5"/>
        <v>10984.349999999999</v>
      </c>
    </row>
    <row r="20" spans="1:10" ht="25.5">
      <c r="A20" s="4" t="s">
        <v>116</v>
      </c>
      <c r="B20" s="3" t="s">
        <v>26</v>
      </c>
      <c r="C20" s="4" t="s">
        <v>117</v>
      </c>
      <c r="D20" s="4">
        <v>1</v>
      </c>
      <c r="E20" s="4">
        <v>1</v>
      </c>
      <c r="F20" s="3">
        <f>D20*E20*430</f>
        <v>430</v>
      </c>
      <c r="G20" s="5">
        <f>F20*31/100</f>
        <v>133.3</v>
      </c>
      <c r="H20" s="3">
        <f aca="true" t="shared" si="6" ref="H20:H40">F20+G20</f>
        <v>563.3</v>
      </c>
      <c r="I20" s="3">
        <f aca="true" t="shared" si="7" ref="I20:I83">H20/2</f>
        <v>281.65</v>
      </c>
      <c r="J20" s="3">
        <f t="shared" si="4"/>
        <v>281.65</v>
      </c>
    </row>
    <row r="21" spans="1:10" ht="12.75">
      <c r="A21" s="4" t="s">
        <v>118</v>
      </c>
      <c r="B21" s="4" t="s">
        <v>15</v>
      </c>
      <c r="C21" s="4" t="s">
        <v>35</v>
      </c>
      <c r="D21" s="4">
        <v>2</v>
      </c>
      <c r="E21" s="4">
        <v>3</v>
      </c>
      <c r="F21" s="3">
        <f>D21*E21*430</f>
        <v>2580</v>
      </c>
      <c r="G21" s="5">
        <f>F21*31/100</f>
        <v>799.8</v>
      </c>
      <c r="H21" s="3">
        <f t="shared" si="6"/>
        <v>3379.8</v>
      </c>
      <c r="I21" s="3">
        <f t="shared" si="7"/>
        <v>1689.9</v>
      </c>
      <c r="J21" s="3">
        <f t="shared" si="4"/>
        <v>1689.9</v>
      </c>
    </row>
    <row r="22" spans="1:10" ht="25.5">
      <c r="A22" s="3" t="s">
        <v>119</v>
      </c>
      <c r="B22" s="4" t="s">
        <v>15</v>
      </c>
      <c r="C22" s="4" t="s">
        <v>19</v>
      </c>
      <c r="D22" s="4">
        <v>1</v>
      </c>
      <c r="E22" s="4">
        <v>3</v>
      </c>
      <c r="F22" s="3">
        <f>D22*E22*430</f>
        <v>1290</v>
      </c>
      <c r="G22" s="5">
        <f>F22*31/100</f>
        <v>399.9</v>
      </c>
      <c r="H22" s="3">
        <f t="shared" si="6"/>
        <v>1689.9</v>
      </c>
      <c r="I22" s="3">
        <f t="shared" si="7"/>
        <v>844.95</v>
      </c>
      <c r="J22" s="3">
        <f t="shared" si="4"/>
        <v>844.95</v>
      </c>
    </row>
    <row r="23" spans="1:10" ht="12.75">
      <c r="A23" s="6" t="s">
        <v>20</v>
      </c>
      <c r="B23" s="6"/>
      <c r="C23" s="6"/>
      <c r="D23" s="6">
        <f>SUM(D20:D22)</f>
        <v>4</v>
      </c>
      <c r="E23" s="6">
        <f>SUM(E20:E22)</f>
        <v>7</v>
      </c>
      <c r="F23" s="7">
        <f>SUM(F20:F22)</f>
        <v>4300</v>
      </c>
      <c r="G23" s="8">
        <f>SUM(G20:G22)</f>
        <v>1333</v>
      </c>
      <c r="H23" s="7">
        <f t="shared" si="6"/>
        <v>5633</v>
      </c>
      <c r="I23" s="7">
        <f t="shared" si="7"/>
        <v>2816.5</v>
      </c>
      <c r="J23" s="7">
        <f t="shared" si="4"/>
        <v>2816.5</v>
      </c>
    </row>
    <row r="24" spans="1:10" ht="25.5">
      <c r="A24" s="3" t="s">
        <v>87</v>
      </c>
      <c r="B24" s="3" t="s">
        <v>29</v>
      </c>
      <c r="C24" s="4" t="s">
        <v>22</v>
      </c>
      <c r="D24" s="4">
        <v>6</v>
      </c>
      <c r="E24" s="4">
        <v>12</v>
      </c>
      <c r="F24" s="3">
        <f aca="true" t="shared" si="8" ref="F24:F40">D24*E24*430</f>
        <v>30960</v>
      </c>
      <c r="G24" s="5">
        <f aca="true" t="shared" si="9" ref="G24:G42">F24*31/100</f>
        <v>9597.6</v>
      </c>
      <c r="H24" s="3">
        <f t="shared" si="6"/>
        <v>40557.6</v>
      </c>
      <c r="I24" s="3">
        <f t="shared" si="7"/>
        <v>20278.8</v>
      </c>
      <c r="J24" s="3">
        <f t="shared" si="4"/>
        <v>20278.8</v>
      </c>
    </row>
    <row r="25" spans="1:10" ht="12.75">
      <c r="A25" s="4" t="s">
        <v>30</v>
      </c>
      <c r="B25" s="4" t="s">
        <v>31</v>
      </c>
      <c r="C25" s="4" t="s">
        <v>22</v>
      </c>
      <c r="D25" s="4">
        <v>12</v>
      </c>
      <c r="E25" s="4">
        <v>1</v>
      </c>
      <c r="F25" s="3">
        <f t="shared" si="8"/>
        <v>5160</v>
      </c>
      <c r="G25" s="5">
        <f t="shared" si="9"/>
        <v>1599.6</v>
      </c>
      <c r="H25" s="3">
        <f t="shared" si="6"/>
        <v>6759.6</v>
      </c>
      <c r="I25" s="3">
        <f t="shared" si="7"/>
        <v>3379.8</v>
      </c>
      <c r="J25" s="3">
        <f t="shared" si="4"/>
        <v>3379.8</v>
      </c>
    </row>
    <row r="26" spans="1:10" ht="38.25">
      <c r="A26" s="3" t="s">
        <v>32</v>
      </c>
      <c r="B26" s="4" t="s">
        <v>15</v>
      </c>
      <c r="C26" s="4" t="s">
        <v>33</v>
      </c>
      <c r="D26" s="4">
        <v>4.5</v>
      </c>
      <c r="E26" s="4">
        <v>2</v>
      </c>
      <c r="F26" s="3">
        <f t="shared" si="8"/>
        <v>3870</v>
      </c>
      <c r="G26" s="5">
        <f t="shared" si="9"/>
        <v>1199.7</v>
      </c>
      <c r="H26" s="3">
        <f t="shared" si="6"/>
        <v>5069.7</v>
      </c>
      <c r="I26" s="3">
        <f t="shared" si="7"/>
        <v>2534.85</v>
      </c>
      <c r="J26" s="3">
        <f t="shared" si="4"/>
        <v>2534.85</v>
      </c>
    </row>
    <row r="27" spans="1:10" ht="12.75">
      <c r="A27" s="4" t="s">
        <v>34</v>
      </c>
      <c r="B27" s="4" t="s">
        <v>15</v>
      </c>
      <c r="C27" s="4" t="s">
        <v>35</v>
      </c>
      <c r="D27" s="4">
        <v>5</v>
      </c>
      <c r="E27" s="4">
        <v>5</v>
      </c>
      <c r="F27" s="3">
        <f t="shared" si="8"/>
        <v>10750</v>
      </c>
      <c r="G27" s="5">
        <f t="shared" si="9"/>
        <v>3332.5</v>
      </c>
      <c r="H27" s="3">
        <f t="shared" si="6"/>
        <v>14082.5</v>
      </c>
      <c r="I27" s="3">
        <f t="shared" si="7"/>
        <v>7041.25</v>
      </c>
      <c r="J27" s="3">
        <f t="shared" si="4"/>
        <v>7041.25</v>
      </c>
    </row>
    <row r="28" spans="1:10" ht="12.75">
      <c r="A28" s="4" t="s">
        <v>36</v>
      </c>
      <c r="B28" s="4" t="s">
        <v>15</v>
      </c>
      <c r="C28" s="4" t="s">
        <v>33</v>
      </c>
      <c r="D28" s="4">
        <v>6</v>
      </c>
      <c r="E28" s="4">
        <v>3</v>
      </c>
      <c r="F28" s="3">
        <f t="shared" si="8"/>
        <v>7740</v>
      </c>
      <c r="G28" s="5">
        <f t="shared" si="9"/>
        <v>2399.4</v>
      </c>
      <c r="H28" s="3">
        <f t="shared" si="6"/>
        <v>10139.4</v>
      </c>
      <c r="I28" s="3">
        <f t="shared" si="7"/>
        <v>5069.7</v>
      </c>
      <c r="J28" s="3">
        <f t="shared" si="4"/>
        <v>5069.7</v>
      </c>
    </row>
    <row r="29" spans="1:10" ht="25.5">
      <c r="A29" s="3" t="s">
        <v>37</v>
      </c>
      <c r="B29" s="4" t="s">
        <v>15</v>
      </c>
      <c r="C29" s="4" t="s">
        <v>33</v>
      </c>
      <c r="D29" s="4">
        <v>7</v>
      </c>
      <c r="E29" s="4">
        <v>12</v>
      </c>
      <c r="F29" s="3">
        <f t="shared" si="8"/>
        <v>36120</v>
      </c>
      <c r="G29" s="5">
        <f t="shared" si="9"/>
        <v>11197.2</v>
      </c>
      <c r="H29" s="3">
        <f t="shared" si="6"/>
        <v>47317.2</v>
      </c>
      <c r="I29" s="3">
        <f t="shared" si="7"/>
        <v>23658.6</v>
      </c>
      <c r="J29" s="3">
        <f t="shared" si="4"/>
        <v>23658.6</v>
      </c>
    </row>
    <row r="30" spans="1:10" ht="12.75">
      <c r="A30" s="3" t="s">
        <v>38</v>
      </c>
      <c r="B30" s="4" t="s">
        <v>15</v>
      </c>
      <c r="C30" s="4" t="s">
        <v>22</v>
      </c>
      <c r="D30" s="4">
        <v>6</v>
      </c>
      <c r="E30" s="4">
        <v>10</v>
      </c>
      <c r="F30" s="3">
        <f t="shared" si="8"/>
        <v>25800</v>
      </c>
      <c r="G30" s="5">
        <f t="shared" si="9"/>
        <v>7998</v>
      </c>
      <c r="H30" s="3">
        <f t="shared" si="6"/>
        <v>33798</v>
      </c>
      <c r="I30" s="3">
        <f t="shared" si="7"/>
        <v>16899</v>
      </c>
      <c r="J30" s="3">
        <f t="shared" si="4"/>
        <v>16899</v>
      </c>
    </row>
    <row r="31" spans="1:10" ht="25.5">
      <c r="A31" s="3" t="s">
        <v>39</v>
      </c>
      <c r="B31" s="4" t="s">
        <v>15</v>
      </c>
      <c r="C31" s="4" t="s">
        <v>33</v>
      </c>
      <c r="D31" s="4">
        <v>6</v>
      </c>
      <c r="E31" s="4">
        <v>5</v>
      </c>
      <c r="F31" s="3">
        <v>17190</v>
      </c>
      <c r="G31" s="5">
        <f t="shared" si="9"/>
        <v>5328.9</v>
      </c>
      <c r="H31" s="3">
        <f t="shared" si="6"/>
        <v>22518.9</v>
      </c>
      <c r="I31" s="3">
        <v>14047.95</v>
      </c>
      <c r="J31" s="3">
        <v>8470.95</v>
      </c>
    </row>
    <row r="32" spans="1:10" ht="38.25">
      <c r="A32" s="3" t="s">
        <v>40</v>
      </c>
      <c r="B32" s="4" t="s">
        <v>15</v>
      </c>
      <c r="C32" s="4" t="s">
        <v>33</v>
      </c>
      <c r="D32" s="4">
        <v>6</v>
      </c>
      <c r="E32" s="4">
        <v>3</v>
      </c>
      <c r="F32" s="3">
        <f t="shared" si="8"/>
        <v>7740</v>
      </c>
      <c r="G32" s="5">
        <f t="shared" si="9"/>
        <v>2399.4</v>
      </c>
      <c r="H32" s="3">
        <f t="shared" si="6"/>
        <v>10139.4</v>
      </c>
      <c r="I32" s="3">
        <f t="shared" si="7"/>
        <v>5069.7</v>
      </c>
      <c r="J32" s="3">
        <f t="shared" si="4"/>
        <v>5069.7</v>
      </c>
    </row>
    <row r="33" spans="1:10" ht="25.5">
      <c r="A33" s="3" t="s">
        <v>41</v>
      </c>
      <c r="B33" s="4" t="s">
        <v>15</v>
      </c>
      <c r="C33" s="4" t="s">
        <v>22</v>
      </c>
      <c r="D33" s="4">
        <v>12</v>
      </c>
      <c r="E33" s="4">
        <v>2</v>
      </c>
      <c r="F33" s="3">
        <f t="shared" si="8"/>
        <v>10320</v>
      </c>
      <c r="G33" s="5">
        <f t="shared" si="9"/>
        <v>3199.2</v>
      </c>
      <c r="H33" s="3">
        <f t="shared" si="6"/>
        <v>13519.2</v>
      </c>
      <c r="I33" s="3">
        <f t="shared" si="7"/>
        <v>6759.6</v>
      </c>
      <c r="J33" s="3">
        <f t="shared" si="4"/>
        <v>6759.6</v>
      </c>
    </row>
    <row r="34" spans="1:10" ht="38.25">
      <c r="A34" s="3" t="s">
        <v>42</v>
      </c>
      <c r="B34" s="4" t="s">
        <v>15</v>
      </c>
      <c r="C34" s="4" t="s">
        <v>33</v>
      </c>
      <c r="D34" s="4">
        <v>6</v>
      </c>
      <c r="E34" s="4">
        <v>3</v>
      </c>
      <c r="F34" s="3">
        <f t="shared" si="8"/>
        <v>7740</v>
      </c>
      <c r="G34" s="5">
        <f t="shared" si="9"/>
        <v>2399.4</v>
      </c>
      <c r="H34" s="3">
        <f t="shared" si="6"/>
        <v>10139.4</v>
      </c>
      <c r="I34" s="3">
        <f t="shared" si="7"/>
        <v>5069.7</v>
      </c>
      <c r="J34" s="3">
        <f t="shared" si="4"/>
        <v>5069.7</v>
      </c>
    </row>
    <row r="35" spans="1:10" ht="12.75">
      <c r="A35" s="3" t="s">
        <v>43</v>
      </c>
      <c r="B35" s="4" t="s">
        <v>15</v>
      </c>
      <c r="C35" s="4" t="s">
        <v>33</v>
      </c>
      <c r="D35" s="4">
        <v>6</v>
      </c>
      <c r="E35" s="4">
        <v>10</v>
      </c>
      <c r="F35" s="3">
        <f t="shared" si="8"/>
        <v>25800</v>
      </c>
      <c r="G35" s="5">
        <f t="shared" si="9"/>
        <v>7998</v>
      </c>
      <c r="H35" s="3">
        <f t="shared" si="6"/>
        <v>33798</v>
      </c>
      <c r="I35" s="3">
        <f t="shared" si="7"/>
        <v>16899</v>
      </c>
      <c r="J35" s="3">
        <f t="shared" si="4"/>
        <v>16899</v>
      </c>
    </row>
    <row r="36" spans="1:10" ht="12.75">
      <c r="A36" s="3" t="s">
        <v>44</v>
      </c>
      <c r="B36" s="4" t="s">
        <v>15</v>
      </c>
      <c r="C36" s="4" t="s">
        <v>22</v>
      </c>
      <c r="D36" s="4">
        <v>8</v>
      </c>
      <c r="E36" s="4">
        <v>2</v>
      </c>
      <c r="F36" s="3">
        <f t="shared" si="8"/>
        <v>6880</v>
      </c>
      <c r="G36" s="5">
        <f t="shared" si="9"/>
        <v>2132.8</v>
      </c>
      <c r="H36" s="3">
        <f t="shared" si="6"/>
        <v>9012.8</v>
      </c>
      <c r="I36" s="3">
        <f t="shared" si="7"/>
        <v>4506.4</v>
      </c>
      <c r="J36" s="3">
        <f t="shared" si="4"/>
        <v>4506.4</v>
      </c>
    </row>
    <row r="37" spans="1:10" ht="12.75">
      <c r="A37" s="3" t="s">
        <v>88</v>
      </c>
      <c r="B37" s="4" t="s">
        <v>15</v>
      </c>
      <c r="C37" s="4" t="s">
        <v>33</v>
      </c>
      <c r="D37" s="4">
        <v>7</v>
      </c>
      <c r="E37" s="4">
        <v>7</v>
      </c>
      <c r="F37" s="3">
        <f>D37*E37*430</f>
        <v>21070</v>
      </c>
      <c r="G37" s="5">
        <f t="shared" si="9"/>
        <v>6531.7</v>
      </c>
      <c r="H37" s="3">
        <f t="shared" si="6"/>
        <v>27601.7</v>
      </c>
      <c r="I37" s="3">
        <f t="shared" si="7"/>
        <v>13800.85</v>
      </c>
      <c r="J37" s="3">
        <f>H37/2</f>
        <v>13800.85</v>
      </c>
    </row>
    <row r="38" spans="1:10" ht="12.75">
      <c r="A38" s="3" t="s">
        <v>89</v>
      </c>
      <c r="B38" s="4" t="s">
        <v>15</v>
      </c>
      <c r="C38" s="4" t="s">
        <v>35</v>
      </c>
      <c r="D38" s="4">
        <v>4</v>
      </c>
      <c r="E38" s="4">
        <v>3</v>
      </c>
      <c r="F38" s="3">
        <f>D38*E38*430</f>
        <v>5160</v>
      </c>
      <c r="G38" s="5">
        <f t="shared" si="9"/>
        <v>1599.6</v>
      </c>
      <c r="H38" s="3">
        <f t="shared" si="6"/>
        <v>6759.6</v>
      </c>
      <c r="I38" s="3">
        <f t="shared" si="7"/>
        <v>3379.8</v>
      </c>
      <c r="J38" s="3">
        <f>H38/2</f>
        <v>3379.8</v>
      </c>
    </row>
    <row r="39" spans="1:10" ht="25.5">
      <c r="A39" s="3" t="s">
        <v>90</v>
      </c>
      <c r="B39" s="4" t="s">
        <v>15</v>
      </c>
      <c r="C39" s="4" t="s">
        <v>27</v>
      </c>
      <c r="D39" s="4">
        <v>1</v>
      </c>
      <c r="E39" s="4">
        <v>2</v>
      </c>
      <c r="F39" s="3">
        <f>D39*E39*430</f>
        <v>860</v>
      </c>
      <c r="G39" s="5">
        <f t="shared" si="9"/>
        <v>266.6</v>
      </c>
      <c r="H39" s="3">
        <f t="shared" si="6"/>
        <v>1126.6</v>
      </c>
      <c r="I39" s="3">
        <f t="shared" si="7"/>
        <v>563.3</v>
      </c>
      <c r="J39" s="3">
        <f>H39/2</f>
        <v>563.3</v>
      </c>
    </row>
    <row r="40" spans="1:10" ht="12.75">
      <c r="A40" s="3" t="s">
        <v>45</v>
      </c>
      <c r="B40" s="4" t="s">
        <v>15</v>
      </c>
      <c r="C40" s="4" t="s">
        <v>22</v>
      </c>
      <c r="D40" s="4">
        <v>12</v>
      </c>
      <c r="E40" s="4">
        <v>2</v>
      </c>
      <c r="F40" s="3">
        <f t="shared" si="8"/>
        <v>10320</v>
      </c>
      <c r="G40" s="5">
        <f t="shared" si="9"/>
        <v>3199.2</v>
      </c>
      <c r="H40" s="3">
        <f t="shared" si="6"/>
        <v>13519.2</v>
      </c>
      <c r="I40" s="3">
        <f t="shared" si="7"/>
        <v>6759.6</v>
      </c>
      <c r="J40" s="3">
        <f t="shared" si="4"/>
        <v>6759.6</v>
      </c>
    </row>
    <row r="41" spans="1:10" ht="12.75">
      <c r="A41" s="3" t="s">
        <v>91</v>
      </c>
      <c r="B41" s="4" t="s">
        <v>15</v>
      </c>
      <c r="C41" s="4" t="s">
        <v>22</v>
      </c>
      <c r="D41" s="4">
        <v>12</v>
      </c>
      <c r="E41" s="4">
        <v>2</v>
      </c>
      <c r="F41" s="3">
        <f>D41*E41*430</f>
        <v>10320</v>
      </c>
      <c r="G41" s="5">
        <f t="shared" si="9"/>
        <v>3199.2</v>
      </c>
      <c r="H41" s="3">
        <f>F41+G41</f>
        <v>13519.2</v>
      </c>
      <c r="I41" s="3">
        <v>13519.2</v>
      </c>
      <c r="J41" s="3">
        <v>0</v>
      </c>
    </row>
    <row r="42" spans="1:10" ht="25.5">
      <c r="A42" s="3" t="s">
        <v>46</v>
      </c>
      <c r="B42" s="4" t="s">
        <v>15</v>
      </c>
      <c r="C42" s="4" t="s">
        <v>22</v>
      </c>
      <c r="D42" s="4">
        <v>12</v>
      </c>
      <c r="E42" s="4">
        <v>4</v>
      </c>
      <c r="F42" s="3">
        <v>7740</v>
      </c>
      <c r="G42" s="5">
        <f t="shared" si="9"/>
        <v>2399.4</v>
      </c>
      <c r="H42" s="3">
        <f>F42+G42</f>
        <v>10139.4</v>
      </c>
      <c r="I42" s="3">
        <v>10139.4</v>
      </c>
      <c r="J42" s="3">
        <v>0</v>
      </c>
    </row>
    <row r="43" spans="1:10" ht="12.75">
      <c r="A43" s="7" t="s">
        <v>20</v>
      </c>
      <c r="B43" s="6"/>
      <c r="C43" s="6"/>
      <c r="D43" s="6"/>
      <c r="E43" s="6"/>
      <c r="F43" s="7">
        <f>SUM(F24:F42)</f>
        <v>251540</v>
      </c>
      <c r="G43" s="8">
        <f>SUM(G24:G42)</f>
        <v>77977.40000000001</v>
      </c>
      <c r="H43" s="7">
        <f>SUM(H24:H42)</f>
        <v>329517.39999999997</v>
      </c>
      <c r="I43" s="7">
        <f>SUM(I24:I42)</f>
        <v>179376.5</v>
      </c>
      <c r="J43" s="7">
        <f>SUM(J24:J42)</f>
        <v>150140.89999999997</v>
      </c>
    </row>
    <row r="44" spans="1:10" ht="25.5">
      <c r="A44" s="3" t="s">
        <v>13</v>
      </c>
      <c r="B44" s="3" t="s">
        <v>47</v>
      </c>
      <c r="C44" s="4" t="s">
        <v>22</v>
      </c>
      <c r="D44" s="4">
        <v>7</v>
      </c>
      <c r="E44" s="4">
        <v>6</v>
      </c>
      <c r="F44" s="3">
        <f aca="true" t="shared" si="10" ref="F44:F51">D44*E44*430</f>
        <v>18060</v>
      </c>
      <c r="G44" s="5">
        <f aca="true" t="shared" si="11" ref="G44:G52">F44*31/100</f>
        <v>5598.6</v>
      </c>
      <c r="H44" s="3">
        <f aca="true" t="shared" si="12" ref="H44:H59">F44+G44</f>
        <v>23658.6</v>
      </c>
      <c r="I44" s="3">
        <f t="shared" si="7"/>
        <v>11829.3</v>
      </c>
      <c r="J44" s="3">
        <f t="shared" si="4"/>
        <v>11829.3</v>
      </c>
    </row>
    <row r="45" spans="1:10" ht="25.5">
      <c r="A45" s="3" t="s">
        <v>92</v>
      </c>
      <c r="B45" s="4" t="s">
        <v>15</v>
      </c>
      <c r="C45" s="4"/>
      <c r="D45" s="4">
        <v>2</v>
      </c>
      <c r="E45" s="4">
        <v>2</v>
      </c>
      <c r="F45" s="3">
        <f t="shared" si="10"/>
        <v>1720</v>
      </c>
      <c r="G45" s="5">
        <f t="shared" si="11"/>
        <v>533.2</v>
      </c>
      <c r="H45" s="3">
        <f t="shared" si="12"/>
        <v>2253.2</v>
      </c>
      <c r="I45" s="3">
        <f t="shared" si="7"/>
        <v>1126.6</v>
      </c>
      <c r="J45" s="3">
        <f t="shared" si="4"/>
        <v>1126.6</v>
      </c>
    </row>
    <row r="46" spans="1:10" ht="25.5">
      <c r="A46" s="3" t="s">
        <v>48</v>
      </c>
      <c r="B46" s="4" t="s">
        <v>15</v>
      </c>
      <c r="C46" s="4"/>
      <c r="D46" s="4">
        <v>6</v>
      </c>
      <c r="E46" s="4">
        <v>2</v>
      </c>
      <c r="F46" s="3">
        <f t="shared" si="10"/>
        <v>5160</v>
      </c>
      <c r="G46" s="5">
        <f t="shared" si="11"/>
        <v>1599.6</v>
      </c>
      <c r="H46" s="3">
        <f t="shared" si="12"/>
        <v>6759.6</v>
      </c>
      <c r="I46" s="3">
        <f t="shared" si="7"/>
        <v>3379.8</v>
      </c>
      <c r="J46" s="3">
        <f t="shared" si="4"/>
        <v>3379.8</v>
      </c>
    </row>
    <row r="47" spans="1:10" ht="25.5">
      <c r="A47" s="3" t="s">
        <v>93</v>
      </c>
      <c r="B47" s="4" t="s">
        <v>15</v>
      </c>
      <c r="C47" s="4"/>
      <c r="D47" s="4">
        <v>6</v>
      </c>
      <c r="E47" s="4">
        <v>4</v>
      </c>
      <c r="F47" s="3">
        <f t="shared" si="10"/>
        <v>10320</v>
      </c>
      <c r="G47" s="5">
        <f t="shared" si="11"/>
        <v>3199.2</v>
      </c>
      <c r="H47" s="3">
        <f t="shared" si="12"/>
        <v>13519.2</v>
      </c>
      <c r="I47" s="3">
        <f t="shared" si="7"/>
        <v>6759.6</v>
      </c>
      <c r="J47" s="3">
        <f t="shared" si="4"/>
        <v>6759.6</v>
      </c>
    </row>
    <row r="48" spans="1:10" ht="25.5">
      <c r="A48" s="3" t="s">
        <v>49</v>
      </c>
      <c r="B48" s="4" t="s">
        <v>15</v>
      </c>
      <c r="C48" s="4"/>
      <c r="D48" s="4">
        <v>6</v>
      </c>
      <c r="E48" s="4">
        <v>1</v>
      </c>
      <c r="F48" s="3">
        <f t="shared" si="10"/>
        <v>2580</v>
      </c>
      <c r="G48" s="5">
        <f t="shared" si="11"/>
        <v>799.8</v>
      </c>
      <c r="H48" s="3">
        <f t="shared" si="12"/>
        <v>3379.8</v>
      </c>
      <c r="I48" s="3">
        <f t="shared" si="7"/>
        <v>1689.9</v>
      </c>
      <c r="J48" s="3">
        <f t="shared" si="4"/>
        <v>1689.9</v>
      </c>
    </row>
    <row r="49" spans="1:10" ht="25.5">
      <c r="A49" s="3" t="s">
        <v>94</v>
      </c>
      <c r="B49" s="4" t="s">
        <v>15</v>
      </c>
      <c r="C49" s="4"/>
      <c r="D49" s="4">
        <v>4</v>
      </c>
      <c r="E49" s="4">
        <v>3</v>
      </c>
      <c r="F49" s="3">
        <f t="shared" si="10"/>
        <v>5160</v>
      </c>
      <c r="G49" s="5">
        <f t="shared" si="11"/>
        <v>1599.6</v>
      </c>
      <c r="H49" s="3">
        <f t="shared" si="12"/>
        <v>6759.6</v>
      </c>
      <c r="I49" s="3">
        <f t="shared" si="7"/>
        <v>3379.8</v>
      </c>
      <c r="J49" s="3">
        <f t="shared" si="4"/>
        <v>3379.8</v>
      </c>
    </row>
    <row r="50" spans="1:10" ht="25.5">
      <c r="A50" s="3" t="s">
        <v>95</v>
      </c>
      <c r="B50" s="4" t="s">
        <v>15</v>
      </c>
      <c r="C50" s="4"/>
      <c r="D50" s="4">
        <v>3</v>
      </c>
      <c r="E50" s="4">
        <v>1</v>
      </c>
      <c r="F50" s="3">
        <f t="shared" si="10"/>
        <v>1290</v>
      </c>
      <c r="G50" s="5">
        <f t="shared" si="11"/>
        <v>399.9</v>
      </c>
      <c r="H50" s="3">
        <f t="shared" si="12"/>
        <v>1689.9</v>
      </c>
      <c r="I50" s="3">
        <f t="shared" si="7"/>
        <v>844.95</v>
      </c>
      <c r="J50" s="3">
        <f t="shared" si="4"/>
        <v>844.95</v>
      </c>
    </row>
    <row r="51" spans="1:10" ht="12.75">
      <c r="A51" s="3" t="s">
        <v>96</v>
      </c>
      <c r="B51" s="4" t="s">
        <v>15</v>
      </c>
      <c r="C51" s="4"/>
      <c r="D51" s="4">
        <v>6</v>
      </c>
      <c r="E51" s="4">
        <v>2</v>
      </c>
      <c r="F51" s="3">
        <f t="shared" si="10"/>
        <v>5160</v>
      </c>
      <c r="G51" s="5">
        <f t="shared" si="11"/>
        <v>1599.6</v>
      </c>
      <c r="H51" s="3">
        <f t="shared" si="12"/>
        <v>6759.6</v>
      </c>
      <c r="I51" s="3">
        <f t="shared" si="7"/>
        <v>3379.8</v>
      </c>
      <c r="J51" s="3">
        <f t="shared" si="4"/>
        <v>3379.8</v>
      </c>
    </row>
    <row r="52" spans="1:10" ht="12.75">
      <c r="A52" s="3" t="s">
        <v>50</v>
      </c>
      <c r="B52" s="4" t="s">
        <v>15</v>
      </c>
      <c r="C52" s="4"/>
      <c r="D52" s="4">
        <v>6</v>
      </c>
      <c r="E52" s="4">
        <v>2</v>
      </c>
      <c r="F52" s="3">
        <f>D52*E52*430</f>
        <v>5160</v>
      </c>
      <c r="G52" s="5">
        <f t="shared" si="11"/>
        <v>1599.6</v>
      </c>
      <c r="H52" s="3">
        <f t="shared" si="12"/>
        <v>6759.6</v>
      </c>
      <c r="I52" s="3">
        <f t="shared" si="7"/>
        <v>3379.8</v>
      </c>
      <c r="J52" s="3">
        <f>H52/2</f>
        <v>3379.8</v>
      </c>
    </row>
    <row r="53" spans="1:10" ht="12.75">
      <c r="A53" s="7" t="s">
        <v>20</v>
      </c>
      <c r="B53" s="6"/>
      <c r="C53" s="6"/>
      <c r="D53" s="6">
        <f>SUM(D44:D51)</f>
        <v>40</v>
      </c>
      <c r="E53" s="6">
        <f>SUM(E44:E51)</f>
        <v>21</v>
      </c>
      <c r="F53" s="7">
        <f>SUM(F44:F52)</f>
        <v>54610</v>
      </c>
      <c r="G53" s="8">
        <f>SUM(G44:G52)</f>
        <v>16929.1</v>
      </c>
      <c r="H53" s="7">
        <f t="shared" si="12"/>
        <v>71539.1</v>
      </c>
      <c r="I53" s="7">
        <f>SUM(I44:I52)</f>
        <v>35769.55</v>
      </c>
      <c r="J53" s="7">
        <f>SUM(J44:J52)</f>
        <v>35769.55</v>
      </c>
    </row>
    <row r="54" spans="1:10" ht="51">
      <c r="A54" s="3" t="s">
        <v>51</v>
      </c>
      <c r="B54" s="3" t="s">
        <v>52</v>
      </c>
      <c r="C54" s="4" t="s">
        <v>33</v>
      </c>
      <c r="D54" s="4">
        <v>3</v>
      </c>
      <c r="E54" s="4">
        <v>2</v>
      </c>
      <c r="F54" s="3">
        <f aca="true" t="shared" si="13" ref="F54:F59">D54*E54*430</f>
        <v>2580</v>
      </c>
      <c r="G54" s="5">
        <f aca="true" t="shared" si="14" ref="G54:G59">F54*31/100</f>
        <v>799.8</v>
      </c>
      <c r="H54" s="3">
        <f t="shared" si="12"/>
        <v>3379.8</v>
      </c>
      <c r="I54" s="3">
        <f t="shared" si="7"/>
        <v>1689.9</v>
      </c>
      <c r="J54" s="3">
        <f t="shared" si="4"/>
        <v>1689.9</v>
      </c>
    </row>
    <row r="55" spans="1:10" ht="12.75">
      <c r="A55" s="3" t="s">
        <v>54</v>
      </c>
      <c r="B55" s="4" t="s">
        <v>15</v>
      </c>
      <c r="C55" s="4" t="s">
        <v>35</v>
      </c>
      <c r="D55" s="4">
        <v>2</v>
      </c>
      <c r="E55" s="4">
        <v>2</v>
      </c>
      <c r="F55" s="3">
        <f t="shared" si="13"/>
        <v>1720</v>
      </c>
      <c r="G55" s="5">
        <f t="shared" si="14"/>
        <v>533.2</v>
      </c>
      <c r="H55" s="3">
        <f t="shared" si="12"/>
        <v>2253.2</v>
      </c>
      <c r="I55" s="3">
        <f t="shared" si="7"/>
        <v>1126.6</v>
      </c>
      <c r="J55" s="3">
        <f t="shared" si="4"/>
        <v>1126.6</v>
      </c>
    </row>
    <row r="56" spans="1:10" ht="25.5">
      <c r="A56" s="3" t="s">
        <v>97</v>
      </c>
      <c r="B56" s="4" t="s">
        <v>15</v>
      </c>
      <c r="C56" s="4" t="s">
        <v>35</v>
      </c>
      <c r="D56" s="4">
        <v>2</v>
      </c>
      <c r="E56" s="4">
        <v>2</v>
      </c>
      <c r="F56" s="3">
        <f t="shared" si="13"/>
        <v>1720</v>
      </c>
      <c r="G56" s="5">
        <f t="shared" si="14"/>
        <v>533.2</v>
      </c>
      <c r="H56" s="3">
        <f t="shared" si="12"/>
        <v>2253.2</v>
      </c>
      <c r="I56" s="3">
        <f t="shared" si="7"/>
        <v>1126.6</v>
      </c>
      <c r="J56" s="3">
        <f t="shared" si="4"/>
        <v>1126.6</v>
      </c>
    </row>
    <row r="57" spans="1:10" ht="12.75">
      <c r="A57" s="3" t="s">
        <v>55</v>
      </c>
      <c r="B57" s="4" t="s">
        <v>15</v>
      </c>
      <c r="C57" s="4" t="s">
        <v>35</v>
      </c>
      <c r="D57" s="4">
        <v>1</v>
      </c>
      <c r="E57" s="4">
        <v>2</v>
      </c>
      <c r="F57" s="3">
        <f t="shared" si="13"/>
        <v>860</v>
      </c>
      <c r="G57" s="5">
        <f t="shared" si="14"/>
        <v>266.6</v>
      </c>
      <c r="H57" s="3">
        <f t="shared" si="12"/>
        <v>1126.6</v>
      </c>
      <c r="I57" s="3">
        <f t="shared" si="7"/>
        <v>563.3</v>
      </c>
      <c r="J57" s="3">
        <f t="shared" si="4"/>
        <v>563.3</v>
      </c>
    </row>
    <row r="58" spans="1:10" ht="25.5">
      <c r="A58" s="3" t="s">
        <v>56</v>
      </c>
      <c r="B58" s="4" t="s">
        <v>15</v>
      </c>
      <c r="C58" s="4" t="s">
        <v>33</v>
      </c>
      <c r="D58" s="4">
        <v>1</v>
      </c>
      <c r="E58" s="4">
        <v>2</v>
      </c>
      <c r="F58" s="3">
        <f t="shared" si="13"/>
        <v>860</v>
      </c>
      <c r="G58" s="5">
        <f t="shared" si="14"/>
        <v>266.6</v>
      </c>
      <c r="H58" s="3">
        <f t="shared" si="12"/>
        <v>1126.6</v>
      </c>
      <c r="I58" s="3">
        <f t="shared" si="7"/>
        <v>563.3</v>
      </c>
      <c r="J58" s="3">
        <f t="shared" si="4"/>
        <v>563.3</v>
      </c>
    </row>
    <row r="59" spans="1:10" ht="12.75">
      <c r="A59" s="3" t="s">
        <v>53</v>
      </c>
      <c r="B59" s="4" t="s">
        <v>15</v>
      </c>
      <c r="C59" s="4" t="s">
        <v>18</v>
      </c>
      <c r="D59" s="4">
        <v>1</v>
      </c>
      <c r="E59" s="4">
        <v>2</v>
      </c>
      <c r="F59" s="3">
        <f t="shared" si="13"/>
        <v>860</v>
      </c>
      <c r="G59" s="5">
        <f t="shared" si="14"/>
        <v>266.6</v>
      </c>
      <c r="H59" s="3">
        <f t="shared" si="12"/>
        <v>1126.6</v>
      </c>
      <c r="I59" s="3">
        <f t="shared" si="7"/>
        <v>563.3</v>
      </c>
      <c r="J59" s="3">
        <f>H59/2</f>
        <v>563.3</v>
      </c>
    </row>
    <row r="60" spans="1:10" ht="12.75">
      <c r="A60" s="7" t="s">
        <v>20</v>
      </c>
      <c r="B60" s="6"/>
      <c r="C60" s="6"/>
      <c r="D60" s="6">
        <f>SUM(D54:D58)</f>
        <v>9</v>
      </c>
      <c r="E60" s="6">
        <f>SUM(E54:E58)</f>
        <v>10</v>
      </c>
      <c r="F60" s="7">
        <f>SUM(F54:F59)</f>
        <v>8600</v>
      </c>
      <c r="G60" s="8">
        <f>SUM(G54:G59)</f>
        <v>2666</v>
      </c>
      <c r="H60" s="7">
        <f>SUM(H54:H59)</f>
        <v>11266</v>
      </c>
      <c r="I60" s="7">
        <f>SUM(I54:I59)</f>
        <v>5633</v>
      </c>
      <c r="J60" s="7">
        <f>SUM(J54:J59)</f>
        <v>5633</v>
      </c>
    </row>
    <row r="61" spans="1:10" ht="25.5">
      <c r="A61" s="3" t="s">
        <v>57</v>
      </c>
      <c r="B61" s="3" t="s">
        <v>58</v>
      </c>
      <c r="C61" s="4"/>
      <c r="D61" s="4">
        <v>2.5</v>
      </c>
      <c r="E61" s="4">
        <v>2</v>
      </c>
      <c r="F61" s="3">
        <f>D61*E61*430</f>
        <v>2150</v>
      </c>
      <c r="G61" s="5">
        <f>F61*31/100</f>
        <v>666.5</v>
      </c>
      <c r="H61" s="3">
        <f>F61+G61</f>
        <v>2816.5</v>
      </c>
      <c r="I61" s="3">
        <f t="shared" si="7"/>
        <v>1408.25</v>
      </c>
      <c r="J61" s="3">
        <f t="shared" si="4"/>
        <v>1408.25</v>
      </c>
    </row>
    <row r="62" spans="1:10" ht="38.25">
      <c r="A62" s="3" t="s">
        <v>98</v>
      </c>
      <c r="B62" s="4" t="s">
        <v>15</v>
      </c>
      <c r="C62" s="4" t="s">
        <v>22</v>
      </c>
      <c r="D62" s="4">
        <v>3</v>
      </c>
      <c r="E62" s="4">
        <v>4</v>
      </c>
      <c r="F62" s="3">
        <f>D62*E62*430</f>
        <v>5160</v>
      </c>
      <c r="G62" s="5">
        <f>F62*31/100</f>
        <v>1599.6</v>
      </c>
      <c r="H62" s="3">
        <f>F62+G62</f>
        <v>6759.6</v>
      </c>
      <c r="I62" s="3">
        <f t="shared" si="7"/>
        <v>3379.8</v>
      </c>
      <c r="J62" s="3">
        <f>H62/2</f>
        <v>3379.8</v>
      </c>
    </row>
    <row r="63" spans="1:10" ht="25.5">
      <c r="A63" s="3" t="s">
        <v>99</v>
      </c>
      <c r="B63" s="4" t="s">
        <v>15</v>
      </c>
      <c r="C63" s="4"/>
      <c r="D63" s="4">
        <v>2</v>
      </c>
      <c r="E63" s="4">
        <v>2</v>
      </c>
      <c r="F63" s="3">
        <f>D63*E63*430</f>
        <v>1720</v>
      </c>
      <c r="G63" s="5">
        <f>F63*31/100</f>
        <v>533.2</v>
      </c>
      <c r="H63" s="3">
        <f>F63+G63</f>
        <v>2253.2</v>
      </c>
      <c r="I63" s="3">
        <f t="shared" si="7"/>
        <v>1126.6</v>
      </c>
      <c r="J63" s="3">
        <f t="shared" si="4"/>
        <v>1126.6</v>
      </c>
    </row>
    <row r="64" spans="1:10" ht="12.75">
      <c r="A64" s="3" t="s">
        <v>17</v>
      </c>
      <c r="B64" s="4" t="s">
        <v>15</v>
      </c>
      <c r="C64" s="4"/>
      <c r="D64" s="4">
        <v>4</v>
      </c>
      <c r="E64" s="4">
        <v>4</v>
      </c>
      <c r="F64" s="3">
        <f>D64*E64*430</f>
        <v>6880</v>
      </c>
      <c r="G64" s="5">
        <f>F64*31/100</f>
        <v>2132.8</v>
      </c>
      <c r="H64" s="3">
        <f>F64+G64</f>
        <v>9012.8</v>
      </c>
      <c r="I64" s="3">
        <f t="shared" si="7"/>
        <v>4506.4</v>
      </c>
      <c r="J64" s="3">
        <f t="shared" si="4"/>
        <v>4506.4</v>
      </c>
    </row>
    <row r="65" spans="1:10" ht="12.75">
      <c r="A65" s="3" t="s">
        <v>54</v>
      </c>
      <c r="B65" s="4" t="s">
        <v>15</v>
      </c>
      <c r="C65" s="4"/>
      <c r="D65" s="4">
        <v>3</v>
      </c>
      <c r="E65" s="4">
        <v>3</v>
      </c>
      <c r="F65" s="3">
        <f>D65*E65*430</f>
        <v>3870</v>
      </c>
      <c r="G65" s="5">
        <f>F65*31/100</f>
        <v>1199.7</v>
      </c>
      <c r="H65" s="3">
        <f>F65+G65</f>
        <v>5069.7</v>
      </c>
      <c r="I65" s="3">
        <f t="shared" si="7"/>
        <v>2534.85</v>
      </c>
      <c r="J65" s="3">
        <f t="shared" si="4"/>
        <v>2534.85</v>
      </c>
    </row>
    <row r="66" spans="1:10" ht="12.75">
      <c r="A66" s="7" t="s">
        <v>20</v>
      </c>
      <c r="B66" s="6"/>
      <c r="C66" s="6"/>
      <c r="D66" s="6">
        <f aca="true" t="shared" si="15" ref="D66:J66">SUM(D61:D65)</f>
        <v>14.5</v>
      </c>
      <c r="E66" s="6">
        <f t="shared" si="15"/>
        <v>15</v>
      </c>
      <c r="F66" s="7">
        <f t="shared" si="15"/>
        <v>19780</v>
      </c>
      <c r="G66" s="8">
        <f t="shared" si="15"/>
        <v>6131.8</v>
      </c>
      <c r="H66" s="7">
        <f t="shared" si="15"/>
        <v>25911.8</v>
      </c>
      <c r="I66" s="7">
        <f t="shared" si="15"/>
        <v>12955.9</v>
      </c>
      <c r="J66" s="7">
        <f t="shared" si="15"/>
        <v>12955.9</v>
      </c>
    </row>
    <row r="67" spans="1:10" ht="25.5">
      <c r="A67" s="3" t="s">
        <v>59</v>
      </c>
      <c r="B67" s="3" t="s">
        <v>60</v>
      </c>
      <c r="C67" s="4" t="s">
        <v>22</v>
      </c>
      <c r="D67" s="4">
        <v>12</v>
      </c>
      <c r="E67" s="4">
        <v>1</v>
      </c>
      <c r="F67" s="3">
        <f aca="true" t="shared" si="16" ref="F67:F79">D67*E67*430</f>
        <v>5160</v>
      </c>
      <c r="G67" s="5">
        <f aca="true" t="shared" si="17" ref="G67:G112">F67*31/100</f>
        <v>1599.6</v>
      </c>
      <c r="H67" s="3">
        <f>F67+G67</f>
        <v>6759.6</v>
      </c>
      <c r="I67" s="3">
        <f t="shared" si="7"/>
        <v>3379.8</v>
      </c>
      <c r="J67" s="3">
        <f t="shared" si="4"/>
        <v>3379.8</v>
      </c>
    </row>
    <row r="68" spans="1:10" ht="25.5">
      <c r="A68" s="3" t="s">
        <v>61</v>
      </c>
      <c r="B68" s="4" t="s">
        <v>15</v>
      </c>
      <c r="C68" s="4" t="s">
        <v>22</v>
      </c>
      <c r="D68" s="4">
        <v>12</v>
      </c>
      <c r="E68" s="4">
        <v>1</v>
      </c>
      <c r="F68" s="3">
        <f t="shared" si="16"/>
        <v>5160</v>
      </c>
      <c r="G68" s="5">
        <f t="shared" si="17"/>
        <v>1599.6</v>
      </c>
      <c r="H68" s="3">
        <f>F68+G68</f>
        <v>6759.6</v>
      </c>
      <c r="I68" s="3">
        <f t="shared" si="7"/>
        <v>3379.8</v>
      </c>
      <c r="J68" s="3">
        <f t="shared" si="4"/>
        <v>3379.8</v>
      </c>
    </row>
    <row r="69" spans="1:10" ht="12.75">
      <c r="A69" s="3" t="s">
        <v>100</v>
      </c>
      <c r="B69" s="4" t="s">
        <v>15</v>
      </c>
      <c r="C69" s="4" t="s">
        <v>22</v>
      </c>
      <c r="D69" s="4">
        <v>12</v>
      </c>
      <c r="E69" s="4">
        <v>1</v>
      </c>
      <c r="F69" s="3">
        <f t="shared" si="16"/>
        <v>5160</v>
      </c>
      <c r="G69" s="5">
        <f t="shared" si="17"/>
        <v>1599.6</v>
      </c>
      <c r="H69" s="3">
        <f>F69+G69</f>
        <v>6759.6</v>
      </c>
      <c r="I69" s="3">
        <f t="shared" si="7"/>
        <v>3379.8</v>
      </c>
      <c r="J69" s="3">
        <f t="shared" si="4"/>
        <v>3379.8</v>
      </c>
    </row>
    <row r="70" spans="1:10" ht="51">
      <c r="A70" s="3" t="s">
        <v>101</v>
      </c>
      <c r="B70" s="4" t="s">
        <v>15</v>
      </c>
      <c r="C70" s="4"/>
      <c r="D70" s="4">
        <v>6</v>
      </c>
      <c r="E70" s="4">
        <v>2</v>
      </c>
      <c r="F70" s="3">
        <f t="shared" si="16"/>
        <v>5160</v>
      </c>
      <c r="G70" s="5">
        <f t="shared" si="17"/>
        <v>1599.6</v>
      </c>
      <c r="H70" s="3">
        <f>F70+G70</f>
        <v>6759.6</v>
      </c>
      <c r="I70" s="3">
        <f t="shared" si="7"/>
        <v>3379.8</v>
      </c>
      <c r="J70" s="3">
        <f t="shared" si="4"/>
        <v>3379.8</v>
      </c>
    </row>
    <row r="71" spans="1:10" ht="76.5">
      <c r="A71" s="3" t="s">
        <v>62</v>
      </c>
      <c r="B71" s="4" t="s">
        <v>15</v>
      </c>
      <c r="C71" s="4"/>
      <c r="D71" s="4">
        <v>6</v>
      </c>
      <c r="E71" s="4">
        <v>2</v>
      </c>
      <c r="F71" s="3">
        <f t="shared" si="16"/>
        <v>5160</v>
      </c>
      <c r="G71" s="5">
        <f t="shared" si="17"/>
        <v>1599.6</v>
      </c>
      <c r="H71" s="3">
        <f aca="true" t="shared" si="18" ref="H71:H107">F71+G71</f>
        <v>6759.6</v>
      </c>
      <c r="I71" s="3">
        <f t="shared" si="7"/>
        <v>3379.8</v>
      </c>
      <c r="J71" s="3">
        <f aca="true" t="shared" si="19" ref="J71:J107">H71/2</f>
        <v>3379.8</v>
      </c>
    </row>
    <row r="72" spans="1:10" ht="12.75">
      <c r="A72" s="3" t="s">
        <v>63</v>
      </c>
      <c r="B72" s="4" t="s">
        <v>15</v>
      </c>
      <c r="C72" s="4"/>
      <c r="D72" s="4">
        <v>6</v>
      </c>
      <c r="E72" s="4">
        <v>4</v>
      </c>
      <c r="F72" s="3">
        <f t="shared" si="16"/>
        <v>10320</v>
      </c>
      <c r="G72" s="5">
        <f t="shared" si="17"/>
        <v>3199.2</v>
      </c>
      <c r="H72" s="3">
        <f t="shared" si="18"/>
        <v>13519.2</v>
      </c>
      <c r="I72" s="3">
        <f t="shared" si="7"/>
        <v>6759.6</v>
      </c>
      <c r="J72" s="3">
        <f t="shared" si="19"/>
        <v>6759.6</v>
      </c>
    </row>
    <row r="73" spans="1:10" ht="12.75">
      <c r="A73" s="3" t="s">
        <v>64</v>
      </c>
      <c r="B73" s="4" t="s">
        <v>15</v>
      </c>
      <c r="C73" s="4"/>
      <c r="D73" s="4">
        <v>4</v>
      </c>
      <c r="E73" s="4">
        <v>6</v>
      </c>
      <c r="F73" s="3">
        <f t="shared" si="16"/>
        <v>10320</v>
      </c>
      <c r="G73" s="5">
        <f t="shared" si="17"/>
        <v>3199.2</v>
      </c>
      <c r="H73" s="3">
        <f t="shared" si="18"/>
        <v>13519.2</v>
      </c>
      <c r="I73" s="3">
        <f t="shared" si="7"/>
        <v>6759.6</v>
      </c>
      <c r="J73" s="3">
        <f t="shared" si="19"/>
        <v>6759.6</v>
      </c>
    </row>
    <row r="74" spans="1:10" ht="25.5">
      <c r="A74" s="3" t="s">
        <v>102</v>
      </c>
      <c r="B74" s="4" t="s">
        <v>15</v>
      </c>
      <c r="C74" s="4"/>
      <c r="D74" s="4">
        <v>6</v>
      </c>
      <c r="E74" s="4">
        <v>8</v>
      </c>
      <c r="F74" s="3">
        <f t="shared" si="16"/>
        <v>20640</v>
      </c>
      <c r="G74" s="5">
        <f t="shared" si="17"/>
        <v>6398.4</v>
      </c>
      <c r="H74" s="3">
        <f t="shared" si="18"/>
        <v>27038.4</v>
      </c>
      <c r="I74" s="3">
        <f t="shared" si="7"/>
        <v>13519.2</v>
      </c>
      <c r="J74" s="3">
        <f t="shared" si="19"/>
        <v>13519.2</v>
      </c>
    </row>
    <row r="75" spans="1:10" ht="12.75">
      <c r="A75" s="3" t="s">
        <v>103</v>
      </c>
      <c r="B75" s="4" t="s">
        <v>15</v>
      </c>
      <c r="C75" s="4"/>
      <c r="D75" s="4">
        <v>2</v>
      </c>
      <c r="E75" s="4">
        <v>2</v>
      </c>
      <c r="F75" s="3">
        <f t="shared" si="16"/>
        <v>1720</v>
      </c>
      <c r="G75" s="5">
        <f t="shared" si="17"/>
        <v>533.2</v>
      </c>
      <c r="H75" s="3">
        <f t="shared" si="18"/>
        <v>2253.2</v>
      </c>
      <c r="I75" s="3">
        <f t="shared" si="7"/>
        <v>1126.6</v>
      </c>
      <c r="J75" s="3">
        <f t="shared" si="19"/>
        <v>1126.6</v>
      </c>
    </row>
    <row r="76" spans="1:10" ht="12.75">
      <c r="A76" s="3" t="s">
        <v>104</v>
      </c>
      <c r="B76" s="4" t="s">
        <v>15</v>
      </c>
      <c r="C76" s="4"/>
      <c r="D76" s="4">
        <v>3</v>
      </c>
      <c r="E76" s="4">
        <v>2</v>
      </c>
      <c r="F76" s="3">
        <f t="shared" si="16"/>
        <v>2580</v>
      </c>
      <c r="G76" s="5">
        <f t="shared" si="17"/>
        <v>799.8</v>
      </c>
      <c r="H76" s="3">
        <f t="shared" si="18"/>
        <v>3379.8</v>
      </c>
      <c r="I76" s="3">
        <f t="shared" si="7"/>
        <v>1689.9</v>
      </c>
      <c r="J76" s="3">
        <f t="shared" si="19"/>
        <v>1689.9</v>
      </c>
    </row>
    <row r="77" spans="1:10" ht="25.5">
      <c r="A77" s="3" t="s">
        <v>105</v>
      </c>
      <c r="B77" s="4" t="s">
        <v>15</v>
      </c>
      <c r="C77" s="4"/>
      <c r="D77" s="4">
        <v>2</v>
      </c>
      <c r="E77" s="4">
        <v>1</v>
      </c>
      <c r="F77" s="3">
        <f t="shared" si="16"/>
        <v>860</v>
      </c>
      <c r="G77" s="5">
        <f t="shared" si="17"/>
        <v>266.6</v>
      </c>
      <c r="H77" s="3">
        <f t="shared" si="18"/>
        <v>1126.6</v>
      </c>
      <c r="I77" s="3">
        <f t="shared" si="7"/>
        <v>563.3</v>
      </c>
      <c r="J77" s="3">
        <f t="shared" si="19"/>
        <v>563.3</v>
      </c>
    </row>
    <row r="78" spans="1:10" ht="12.75">
      <c r="A78" s="7" t="s">
        <v>20</v>
      </c>
      <c r="B78" s="6"/>
      <c r="C78" s="6"/>
      <c r="D78" s="6">
        <f aca="true" t="shared" si="20" ref="D78:J78">SUM(D67:D77)</f>
        <v>71</v>
      </c>
      <c r="E78" s="6">
        <f t="shared" si="20"/>
        <v>30</v>
      </c>
      <c r="F78" s="7">
        <f t="shared" si="20"/>
        <v>72240</v>
      </c>
      <c r="G78" s="8">
        <f t="shared" si="20"/>
        <v>22394.4</v>
      </c>
      <c r="H78" s="7">
        <f t="shared" si="20"/>
        <v>94634.4</v>
      </c>
      <c r="I78" s="7">
        <f t="shared" si="20"/>
        <v>47317.2</v>
      </c>
      <c r="J78" s="7">
        <f t="shared" si="20"/>
        <v>47317.2</v>
      </c>
    </row>
    <row r="79" spans="1:10" ht="76.5">
      <c r="A79" s="3" t="s">
        <v>107</v>
      </c>
      <c r="B79" s="3" t="s">
        <v>65</v>
      </c>
      <c r="C79" s="4" t="s">
        <v>35</v>
      </c>
      <c r="D79" s="4">
        <v>4.5</v>
      </c>
      <c r="E79" s="4">
        <v>2</v>
      </c>
      <c r="F79" s="3">
        <f t="shared" si="16"/>
        <v>3870</v>
      </c>
      <c r="G79" s="5">
        <f t="shared" si="17"/>
        <v>1199.7</v>
      </c>
      <c r="H79" s="3">
        <f>F79+G79</f>
        <v>5069.7</v>
      </c>
      <c r="I79" s="3">
        <f t="shared" si="7"/>
        <v>2534.85</v>
      </c>
      <c r="J79" s="3">
        <f t="shared" si="19"/>
        <v>2534.85</v>
      </c>
    </row>
    <row r="80" spans="1:10" ht="12.75">
      <c r="A80" s="3" t="s">
        <v>63</v>
      </c>
      <c r="B80" s="4" t="s">
        <v>15</v>
      </c>
      <c r="C80" s="4" t="s">
        <v>35</v>
      </c>
      <c r="D80" s="4">
        <v>1.5</v>
      </c>
      <c r="E80" s="4">
        <v>1</v>
      </c>
      <c r="F80" s="3">
        <f aca="true" t="shared" si="21" ref="F80:F85">D80*E80*430</f>
        <v>645</v>
      </c>
      <c r="G80" s="5">
        <f t="shared" si="17"/>
        <v>199.95</v>
      </c>
      <c r="H80" s="3">
        <f t="shared" si="18"/>
        <v>844.95</v>
      </c>
      <c r="I80" s="3">
        <f t="shared" si="7"/>
        <v>422.475</v>
      </c>
      <c r="J80" s="3">
        <f t="shared" si="19"/>
        <v>422.475</v>
      </c>
    </row>
    <row r="81" spans="1:10" ht="25.5">
      <c r="A81" s="3" t="s">
        <v>106</v>
      </c>
      <c r="B81" s="4" t="s">
        <v>15</v>
      </c>
      <c r="C81" s="4" t="s">
        <v>27</v>
      </c>
      <c r="D81" s="4">
        <v>2</v>
      </c>
      <c r="E81" s="4">
        <v>3</v>
      </c>
      <c r="F81" s="3">
        <f t="shared" si="21"/>
        <v>2580</v>
      </c>
      <c r="G81" s="5">
        <f t="shared" si="17"/>
        <v>799.8</v>
      </c>
      <c r="H81" s="3">
        <f t="shared" si="18"/>
        <v>3379.8</v>
      </c>
      <c r="I81" s="3">
        <f t="shared" si="7"/>
        <v>1689.9</v>
      </c>
      <c r="J81" s="3">
        <f t="shared" si="19"/>
        <v>1689.9</v>
      </c>
    </row>
    <row r="82" spans="1:10" ht="12.75">
      <c r="A82" s="3" t="s">
        <v>108</v>
      </c>
      <c r="B82" s="4" t="s">
        <v>15</v>
      </c>
      <c r="C82" s="4" t="s">
        <v>18</v>
      </c>
      <c r="D82" s="4">
        <v>1.5</v>
      </c>
      <c r="E82" s="4">
        <v>2</v>
      </c>
      <c r="F82" s="3">
        <f t="shared" si="21"/>
        <v>1290</v>
      </c>
      <c r="G82" s="5">
        <f t="shared" si="17"/>
        <v>399.9</v>
      </c>
      <c r="H82" s="3">
        <f t="shared" si="18"/>
        <v>1689.9</v>
      </c>
      <c r="I82" s="3">
        <f t="shared" si="7"/>
        <v>844.95</v>
      </c>
      <c r="J82" s="3">
        <f t="shared" si="19"/>
        <v>844.95</v>
      </c>
    </row>
    <row r="83" spans="1:10" ht="25.5">
      <c r="A83" s="3" t="s">
        <v>109</v>
      </c>
      <c r="B83" s="4" t="s">
        <v>31</v>
      </c>
      <c r="C83" s="4" t="s">
        <v>18</v>
      </c>
      <c r="D83" s="4">
        <v>2</v>
      </c>
      <c r="E83" s="4">
        <v>2</v>
      </c>
      <c r="F83" s="3">
        <f t="shared" si="21"/>
        <v>1720</v>
      </c>
      <c r="G83" s="5">
        <f t="shared" si="17"/>
        <v>533.2</v>
      </c>
      <c r="H83" s="3">
        <f t="shared" si="18"/>
        <v>2253.2</v>
      </c>
      <c r="I83" s="3">
        <f t="shared" si="7"/>
        <v>1126.6</v>
      </c>
      <c r="J83" s="3">
        <f t="shared" si="19"/>
        <v>1126.6</v>
      </c>
    </row>
    <row r="84" spans="1:11" ht="38.25">
      <c r="A84" s="3" t="s">
        <v>110</v>
      </c>
      <c r="B84" s="4" t="s">
        <v>31</v>
      </c>
      <c r="C84" s="4" t="s">
        <v>80</v>
      </c>
      <c r="D84" s="4">
        <v>3</v>
      </c>
      <c r="E84" s="4">
        <v>5</v>
      </c>
      <c r="F84" s="3">
        <f t="shared" si="21"/>
        <v>6450</v>
      </c>
      <c r="G84" s="5">
        <f t="shared" si="17"/>
        <v>1999.5</v>
      </c>
      <c r="H84" s="3">
        <f>F84+G84</f>
        <v>8449.5</v>
      </c>
      <c r="I84" s="3">
        <f aca="true" t="shared" si="22" ref="I84:I92">H84/2</f>
        <v>4224.75</v>
      </c>
      <c r="J84" s="26">
        <f>H84/2</f>
        <v>4224.75</v>
      </c>
      <c r="K84" s="27"/>
    </row>
    <row r="85" spans="1:11" ht="12.75">
      <c r="A85" s="14" t="s">
        <v>132</v>
      </c>
      <c r="B85" s="4" t="s">
        <v>15</v>
      </c>
      <c r="C85" s="4" t="s">
        <v>136</v>
      </c>
      <c r="D85" s="4">
        <v>12</v>
      </c>
      <c r="E85" s="4">
        <v>2</v>
      </c>
      <c r="F85" s="3">
        <f t="shared" si="21"/>
        <v>10320</v>
      </c>
      <c r="G85" s="5">
        <f t="shared" si="17"/>
        <v>3199.2</v>
      </c>
      <c r="H85" s="3">
        <f>F85+G85</f>
        <v>13519.2</v>
      </c>
      <c r="I85" s="3">
        <f t="shared" si="22"/>
        <v>6759.6</v>
      </c>
      <c r="J85" s="3">
        <f>H85/2</f>
        <v>6759.6</v>
      </c>
      <c r="K85" s="25"/>
    </row>
    <row r="86" spans="1:10" ht="12.75">
      <c r="A86" s="7" t="s">
        <v>20</v>
      </c>
      <c r="B86" s="6"/>
      <c r="C86" s="6"/>
      <c r="D86" s="6">
        <f aca="true" t="shared" si="23" ref="D86:J86">SUM(D79:D85)</f>
        <v>26.5</v>
      </c>
      <c r="E86" s="6">
        <f t="shared" si="23"/>
        <v>17</v>
      </c>
      <c r="F86" s="7">
        <f t="shared" si="23"/>
        <v>26875</v>
      </c>
      <c r="G86" s="8">
        <f t="shared" si="23"/>
        <v>8331.25</v>
      </c>
      <c r="H86" s="7">
        <f t="shared" si="23"/>
        <v>35206.25</v>
      </c>
      <c r="I86" s="7">
        <f t="shared" si="23"/>
        <v>17603.125</v>
      </c>
      <c r="J86" s="7">
        <f t="shared" si="23"/>
        <v>17603.125</v>
      </c>
    </row>
    <row r="87" spans="1:10" ht="25.5">
      <c r="A87" s="3" t="s">
        <v>111</v>
      </c>
      <c r="B87" s="3" t="s">
        <v>66</v>
      </c>
      <c r="C87" s="4"/>
      <c r="D87" s="4">
        <v>11.5</v>
      </c>
      <c r="E87" s="4">
        <v>6</v>
      </c>
      <c r="F87" s="3">
        <f aca="true" t="shared" si="24" ref="F87:F92">D87*E87*430</f>
        <v>29670</v>
      </c>
      <c r="G87" s="5">
        <f t="shared" si="17"/>
        <v>9197.7</v>
      </c>
      <c r="H87" s="3">
        <f t="shared" si="18"/>
        <v>38867.7</v>
      </c>
      <c r="I87" s="3">
        <f t="shared" si="22"/>
        <v>19433.85</v>
      </c>
      <c r="J87" s="3">
        <f t="shared" si="19"/>
        <v>19433.85</v>
      </c>
    </row>
    <row r="88" spans="1:10" ht="12.75">
      <c r="A88" s="3" t="s">
        <v>112</v>
      </c>
      <c r="B88" s="4" t="s">
        <v>15</v>
      </c>
      <c r="C88" s="4"/>
      <c r="D88" s="4">
        <v>1</v>
      </c>
      <c r="E88" s="4">
        <v>2</v>
      </c>
      <c r="F88" s="3">
        <f t="shared" si="24"/>
        <v>860</v>
      </c>
      <c r="G88" s="5">
        <f t="shared" si="17"/>
        <v>266.6</v>
      </c>
      <c r="H88" s="3">
        <f t="shared" si="18"/>
        <v>1126.6</v>
      </c>
      <c r="I88" s="3">
        <f t="shared" si="22"/>
        <v>563.3</v>
      </c>
      <c r="J88" s="3">
        <f t="shared" si="19"/>
        <v>563.3</v>
      </c>
    </row>
    <row r="89" spans="1:10" ht="12.75">
      <c r="A89" s="3" t="s">
        <v>67</v>
      </c>
      <c r="B89" s="4" t="s">
        <v>15</v>
      </c>
      <c r="C89" s="4"/>
      <c r="D89" s="4">
        <v>3</v>
      </c>
      <c r="E89" s="4">
        <v>2</v>
      </c>
      <c r="F89" s="3">
        <f t="shared" si="24"/>
        <v>2580</v>
      </c>
      <c r="G89" s="5">
        <f t="shared" si="17"/>
        <v>799.8</v>
      </c>
      <c r="H89" s="3">
        <f t="shared" si="18"/>
        <v>3379.8</v>
      </c>
      <c r="I89" s="3">
        <f t="shared" si="22"/>
        <v>1689.9</v>
      </c>
      <c r="J89" s="3">
        <f t="shared" si="19"/>
        <v>1689.9</v>
      </c>
    </row>
    <row r="90" spans="1:10" ht="25.5">
      <c r="A90" s="3" t="s">
        <v>113</v>
      </c>
      <c r="B90" s="4" t="s">
        <v>15</v>
      </c>
      <c r="C90" s="4"/>
      <c r="D90" s="4">
        <v>3</v>
      </c>
      <c r="E90" s="4">
        <v>3</v>
      </c>
      <c r="F90" s="3">
        <f t="shared" si="24"/>
        <v>3870</v>
      </c>
      <c r="G90" s="5">
        <f t="shared" si="17"/>
        <v>1199.7</v>
      </c>
      <c r="H90" s="3">
        <f t="shared" si="18"/>
        <v>5069.7</v>
      </c>
      <c r="I90" s="3">
        <f t="shared" si="22"/>
        <v>2534.85</v>
      </c>
      <c r="J90" s="3">
        <f t="shared" si="19"/>
        <v>2534.85</v>
      </c>
    </row>
    <row r="91" spans="1:10" ht="12.75">
      <c r="A91" s="3" t="s">
        <v>68</v>
      </c>
      <c r="B91" s="4" t="s">
        <v>15</v>
      </c>
      <c r="C91" s="4"/>
      <c r="D91" s="4">
        <v>3</v>
      </c>
      <c r="E91" s="4">
        <v>2</v>
      </c>
      <c r="F91" s="3">
        <f t="shared" si="24"/>
        <v>2580</v>
      </c>
      <c r="G91" s="5">
        <f t="shared" si="17"/>
        <v>799.8</v>
      </c>
      <c r="H91" s="3">
        <f t="shared" si="18"/>
        <v>3379.8</v>
      </c>
      <c r="I91" s="3">
        <f t="shared" si="22"/>
        <v>1689.9</v>
      </c>
      <c r="J91" s="3">
        <f t="shared" si="19"/>
        <v>1689.9</v>
      </c>
    </row>
    <row r="92" spans="1:10" ht="12.75">
      <c r="A92" s="3" t="s">
        <v>114</v>
      </c>
      <c r="B92" s="4" t="s">
        <v>15</v>
      </c>
      <c r="C92" s="4"/>
      <c r="D92" s="4">
        <v>6</v>
      </c>
      <c r="E92" s="4">
        <v>3</v>
      </c>
      <c r="F92" s="3">
        <f t="shared" si="24"/>
        <v>7740</v>
      </c>
      <c r="G92" s="5">
        <f t="shared" si="17"/>
        <v>2399.4</v>
      </c>
      <c r="H92" s="3">
        <f>F92+G92</f>
        <v>10139.4</v>
      </c>
      <c r="I92" s="3">
        <f t="shared" si="22"/>
        <v>5069.7</v>
      </c>
      <c r="J92" s="3">
        <f>H92/2</f>
        <v>5069.7</v>
      </c>
    </row>
    <row r="93" spans="1:10" ht="12.75">
      <c r="A93" s="9" t="s">
        <v>20</v>
      </c>
      <c r="B93" s="10"/>
      <c r="C93" s="10"/>
      <c r="D93" s="10">
        <f>SUM(D87:D91)</f>
        <v>21.5</v>
      </c>
      <c r="E93" s="10">
        <f>SUM(E87:E91)</f>
        <v>15</v>
      </c>
      <c r="F93" s="9">
        <f>SUM(F87:F92)</f>
        <v>47300</v>
      </c>
      <c r="G93" s="11">
        <f>SUM(G87:G92)</f>
        <v>14663</v>
      </c>
      <c r="H93" s="9">
        <f t="shared" si="18"/>
        <v>61963</v>
      </c>
      <c r="I93" s="9">
        <f>SUM(I87:I92)</f>
        <v>30981.5</v>
      </c>
      <c r="J93" s="9">
        <f t="shared" si="19"/>
        <v>30981.5</v>
      </c>
    </row>
    <row r="94" spans="1:10" ht="25.5">
      <c r="A94" s="3" t="s">
        <v>72</v>
      </c>
      <c r="B94" s="12" t="s">
        <v>73</v>
      </c>
      <c r="C94" s="12" t="s">
        <v>22</v>
      </c>
      <c r="D94" s="12">
        <v>12</v>
      </c>
      <c r="E94" s="13">
        <v>2</v>
      </c>
      <c r="F94" s="3">
        <f>D94*E94*430</f>
        <v>10320</v>
      </c>
      <c r="G94" s="5">
        <f t="shared" si="17"/>
        <v>3199.2</v>
      </c>
      <c r="H94" s="3">
        <f t="shared" si="18"/>
        <v>13519.2</v>
      </c>
      <c r="I94" s="3">
        <f>H94/2</f>
        <v>6759.6</v>
      </c>
      <c r="J94" s="3">
        <f t="shared" si="19"/>
        <v>6759.6</v>
      </c>
    </row>
    <row r="95" spans="1:10" ht="25.5">
      <c r="A95" s="12" t="s">
        <v>131</v>
      </c>
      <c r="B95" s="12" t="s">
        <v>15</v>
      </c>
      <c r="C95" s="12" t="s">
        <v>22</v>
      </c>
      <c r="D95" s="12">
        <v>12</v>
      </c>
      <c r="E95" s="13">
        <v>2</v>
      </c>
      <c r="F95" s="3">
        <f>D95*E95*430</f>
        <v>10320</v>
      </c>
      <c r="G95" s="5">
        <f t="shared" si="17"/>
        <v>3199.2</v>
      </c>
      <c r="H95" s="12">
        <f t="shared" si="18"/>
        <v>13519.2</v>
      </c>
      <c r="I95" s="12">
        <f>H95/2</f>
        <v>6759.6</v>
      </c>
      <c r="J95" s="12">
        <f t="shared" si="19"/>
        <v>6759.6</v>
      </c>
    </row>
    <row r="96" spans="1:10" ht="12.75">
      <c r="A96" s="7" t="s">
        <v>20</v>
      </c>
      <c r="B96" s="7"/>
      <c r="C96" s="7"/>
      <c r="D96" s="7">
        <f>SUM(D94:D95)</f>
        <v>24</v>
      </c>
      <c r="E96" s="6">
        <f>SUM(E94:E95)</f>
        <v>4</v>
      </c>
      <c r="F96" s="7">
        <f>SUM(F94:F95)</f>
        <v>20640</v>
      </c>
      <c r="G96" s="8">
        <f>SUM(G94:G95)</f>
        <v>6398.4</v>
      </c>
      <c r="H96" s="7">
        <f>SUM(H94:H95)</f>
        <v>27038.4</v>
      </c>
      <c r="I96" s="7">
        <f>H96/2</f>
        <v>13519.2</v>
      </c>
      <c r="J96" s="7">
        <f t="shared" si="19"/>
        <v>13519.2</v>
      </c>
    </row>
    <row r="97" spans="1:10" ht="38.25">
      <c r="A97" s="3" t="s">
        <v>69</v>
      </c>
      <c r="B97" s="3" t="s">
        <v>70</v>
      </c>
      <c r="C97" s="4" t="s">
        <v>33</v>
      </c>
      <c r="D97" s="4">
        <v>8</v>
      </c>
      <c r="E97" s="4">
        <v>9</v>
      </c>
      <c r="F97" s="3">
        <f>D97*E97*430</f>
        <v>30960</v>
      </c>
      <c r="G97" s="5">
        <f t="shared" si="17"/>
        <v>9597.6</v>
      </c>
      <c r="H97" s="3">
        <f t="shared" si="18"/>
        <v>40557.6</v>
      </c>
      <c r="I97" s="3">
        <f>H97/2</f>
        <v>20278.8</v>
      </c>
      <c r="J97" s="3">
        <f t="shared" si="19"/>
        <v>20278.8</v>
      </c>
    </row>
    <row r="98" spans="1:10" ht="25.5">
      <c r="A98" s="3" t="s">
        <v>115</v>
      </c>
      <c r="B98" s="3" t="s">
        <v>15</v>
      </c>
      <c r="C98" s="4" t="s">
        <v>33</v>
      </c>
      <c r="D98" s="4">
        <v>5</v>
      </c>
      <c r="E98" s="4">
        <v>6</v>
      </c>
      <c r="F98" s="3">
        <f>D98*E98*430</f>
        <v>12900</v>
      </c>
      <c r="G98" s="5">
        <f t="shared" si="17"/>
        <v>3999</v>
      </c>
      <c r="H98" s="3">
        <f>F98+G98</f>
        <v>16899</v>
      </c>
      <c r="I98" s="3">
        <f>H98/2</f>
        <v>8449.5</v>
      </c>
      <c r="J98" s="3">
        <f>H98/2</f>
        <v>8449.5</v>
      </c>
    </row>
    <row r="99" spans="1:10" ht="12.75">
      <c r="A99" s="7" t="s">
        <v>20</v>
      </c>
      <c r="B99" s="7"/>
      <c r="C99" s="7"/>
      <c r="D99" s="6">
        <f aca="true" t="shared" si="25" ref="D99:J99">SUM(D97:D98)</f>
        <v>13</v>
      </c>
      <c r="E99" s="6">
        <f t="shared" si="25"/>
        <v>15</v>
      </c>
      <c r="F99" s="7">
        <f t="shared" si="25"/>
        <v>43860</v>
      </c>
      <c r="G99" s="8">
        <f t="shared" si="25"/>
        <v>13596.6</v>
      </c>
      <c r="H99" s="7">
        <f t="shared" si="25"/>
        <v>57456.6</v>
      </c>
      <c r="I99" s="7">
        <f t="shared" si="25"/>
        <v>28728.3</v>
      </c>
      <c r="J99" s="7">
        <f t="shared" si="25"/>
        <v>28728.3</v>
      </c>
    </row>
    <row r="100" spans="1:10" ht="25.5">
      <c r="A100" s="3" t="s">
        <v>120</v>
      </c>
      <c r="B100" s="3" t="s">
        <v>121</v>
      </c>
      <c r="C100" s="3" t="s">
        <v>35</v>
      </c>
      <c r="D100" s="3">
        <v>2</v>
      </c>
      <c r="E100" s="4">
        <v>4</v>
      </c>
      <c r="F100" s="3">
        <f aca="true" t="shared" si="26" ref="F100:F107">D100*E100*430</f>
        <v>3440</v>
      </c>
      <c r="G100" s="5">
        <f t="shared" si="17"/>
        <v>1066.4</v>
      </c>
      <c r="H100" s="3">
        <f t="shared" si="18"/>
        <v>4506.4</v>
      </c>
      <c r="I100" s="3">
        <f aca="true" t="shared" si="27" ref="I100:I107">H100/2</f>
        <v>2253.2</v>
      </c>
      <c r="J100" s="3">
        <f t="shared" si="19"/>
        <v>2253.2</v>
      </c>
    </row>
    <row r="101" spans="1:10" ht="25.5">
      <c r="A101" s="3" t="s">
        <v>122</v>
      </c>
      <c r="B101" s="3" t="s">
        <v>15</v>
      </c>
      <c r="C101" s="3" t="s">
        <v>35</v>
      </c>
      <c r="D101" s="3">
        <v>2</v>
      </c>
      <c r="E101" s="4">
        <v>4</v>
      </c>
      <c r="F101" s="3">
        <f t="shared" si="26"/>
        <v>3440</v>
      </c>
      <c r="G101" s="5">
        <f t="shared" si="17"/>
        <v>1066.4</v>
      </c>
      <c r="H101" s="3">
        <f t="shared" si="18"/>
        <v>4506.4</v>
      </c>
      <c r="I101" s="3">
        <f t="shared" si="27"/>
        <v>2253.2</v>
      </c>
      <c r="J101" s="3">
        <f t="shared" si="19"/>
        <v>2253.2</v>
      </c>
    </row>
    <row r="102" spans="1:10" ht="25.5">
      <c r="A102" s="3" t="s">
        <v>123</v>
      </c>
      <c r="B102" s="3" t="s">
        <v>15</v>
      </c>
      <c r="C102" s="3" t="s">
        <v>35</v>
      </c>
      <c r="D102" s="3">
        <v>3</v>
      </c>
      <c r="E102" s="4">
        <v>4</v>
      </c>
      <c r="F102" s="3">
        <f t="shared" si="26"/>
        <v>5160</v>
      </c>
      <c r="G102" s="5">
        <f t="shared" si="17"/>
        <v>1599.6</v>
      </c>
      <c r="H102" s="3">
        <f t="shared" si="18"/>
        <v>6759.6</v>
      </c>
      <c r="I102" s="3">
        <f t="shared" si="27"/>
        <v>3379.8</v>
      </c>
      <c r="J102" s="3">
        <f t="shared" si="19"/>
        <v>3379.8</v>
      </c>
    </row>
    <row r="103" spans="1:10" ht="25.5">
      <c r="A103" s="3" t="s">
        <v>124</v>
      </c>
      <c r="B103" s="3" t="s">
        <v>15</v>
      </c>
      <c r="C103" s="3" t="s">
        <v>18</v>
      </c>
      <c r="D103" s="3">
        <v>1</v>
      </c>
      <c r="E103" s="4">
        <v>4</v>
      </c>
      <c r="F103" s="3">
        <f t="shared" si="26"/>
        <v>1720</v>
      </c>
      <c r="G103" s="5">
        <f t="shared" si="17"/>
        <v>533.2</v>
      </c>
      <c r="H103" s="3">
        <f t="shared" si="18"/>
        <v>2253.2</v>
      </c>
      <c r="I103" s="3">
        <f t="shared" si="27"/>
        <v>1126.6</v>
      </c>
      <c r="J103" s="3">
        <f t="shared" si="19"/>
        <v>1126.6</v>
      </c>
    </row>
    <row r="104" spans="1:10" ht="12.75">
      <c r="A104" s="3" t="s">
        <v>125</v>
      </c>
      <c r="B104" s="3" t="s">
        <v>15</v>
      </c>
      <c r="C104" s="3" t="s">
        <v>18</v>
      </c>
      <c r="D104" s="3">
        <v>2</v>
      </c>
      <c r="E104" s="4">
        <v>4</v>
      </c>
      <c r="F104" s="3">
        <f t="shared" si="26"/>
        <v>3440</v>
      </c>
      <c r="G104" s="5">
        <f t="shared" si="17"/>
        <v>1066.4</v>
      </c>
      <c r="H104" s="3">
        <f t="shared" si="18"/>
        <v>4506.4</v>
      </c>
      <c r="I104" s="3">
        <f t="shared" si="27"/>
        <v>2253.2</v>
      </c>
      <c r="J104" s="3">
        <f t="shared" si="19"/>
        <v>2253.2</v>
      </c>
    </row>
    <row r="105" spans="1:10" ht="25.5">
      <c r="A105" s="3" t="s">
        <v>126</v>
      </c>
      <c r="B105" s="3" t="s">
        <v>15</v>
      </c>
      <c r="C105" s="3" t="s">
        <v>18</v>
      </c>
      <c r="D105" s="3">
        <v>2</v>
      </c>
      <c r="E105" s="4">
        <v>2</v>
      </c>
      <c r="F105" s="3">
        <f t="shared" si="26"/>
        <v>1720</v>
      </c>
      <c r="G105" s="5">
        <f t="shared" si="17"/>
        <v>533.2</v>
      </c>
      <c r="H105" s="3">
        <f t="shared" si="18"/>
        <v>2253.2</v>
      </c>
      <c r="I105" s="3">
        <f t="shared" si="27"/>
        <v>1126.6</v>
      </c>
      <c r="J105" s="3">
        <f t="shared" si="19"/>
        <v>1126.6</v>
      </c>
    </row>
    <row r="106" spans="1:10" ht="25.5">
      <c r="A106" s="3" t="s">
        <v>127</v>
      </c>
      <c r="B106" s="3" t="s">
        <v>15</v>
      </c>
      <c r="C106" s="3" t="s">
        <v>18</v>
      </c>
      <c r="D106" s="3">
        <v>3</v>
      </c>
      <c r="E106" s="4">
        <v>4</v>
      </c>
      <c r="F106" s="3">
        <f t="shared" si="26"/>
        <v>5160</v>
      </c>
      <c r="G106" s="5">
        <f t="shared" si="17"/>
        <v>1599.6</v>
      </c>
      <c r="H106" s="3">
        <f t="shared" si="18"/>
        <v>6759.6</v>
      </c>
      <c r="I106" s="3">
        <f t="shared" si="27"/>
        <v>3379.8</v>
      </c>
      <c r="J106" s="3">
        <f t="shared" si="19"/>
        <v>3379.8</v>
      </c>
    </row>
    <row r="107" spans="1:10" ht="25.5">
      <c r="A107" s="3" t="s">
        <v>128</v>
      </c>
      <c r="B107" s="3" t="s">
        <v>15</v>
      </c>
      <c r="C107" s="3" t="s">
        <v>18</v>
      </c>
      <c r="D107" s="3">
        <v>2</v>
      </c>
      <c r="E107" s="4">
        <v>4</v>
      </c>
      <c r="F107" s="3">
        <f t="shared" si="26"/>
        <v>3440</v>
      </c>
      <c r="G107" s="5">
        <f t="shared" si="17"/>
        <v>1066.4</v>
      </c>
      <c r="H107" s="3">
        <f t="shared" si="18"/>
        <v>4506.4</v>
      </c>
      <c r="I107" s="3">
        <f t="shared" si="27"/>
        <v>2253.2</v>
      </c>
      <c r="J107" s="3">
        <f t="shared" si="19"/>
        <v>2253.2</v>
      </c>
    </row>
    <row r="108" spans="1:10" ht="12.75">
      <c r="A108" s="7" t="s">
        <v>20</v>
      </c>
      <c r="B108" s="7"/>
      <c r="C108" s="7"/>
      <c r="D108" s="7">
        <f aca="true" t="shared" si="28" ref="D108:J108">SUM(D100:D107)</f>
        <v>17</v>
      </c>
      <c r="E108" s="6">
        <f t="shared" si="28"/>
        <v>30</v>
      </c>
      <c r="F108" s="7">
        <f t="shared" si="28"/>
        <v>27520</v>
      </c>
      <c r="G108" s="8">
        <f>SUM(G100:G107)</f>
        <v>8531.199999999999</v>
      </c>
      <c r="H108" s="7">
        <f>SUM(H100:H107)</f>
        <v>36051.200000000004</v>
      </c>
      <c r="I108" s="7">
        <f t="shared" si="28"/>
        <v>18025.600000000002</v>
      </c>
      <c r="J108" s="7">
        <f t="shared" si="28"/>
        <v>18025.600000000002</v>
      </c>
    </row>
    <row r="109" spans="1:10" ht="25.5">
      <c r="A109" s="3" t="s">
        <v>129</v>
      </c>
      <c r="B109" s="3" t="s">
        <v>130</v>
      </c>
      <c r="C109" s="4" t="s">
        <v>22</v>
      </c>
      <c r="D109" s="4">
        <v>12</v>
      </c>
      <c r="E109" s="4">
        <v>3</v>
      </c>
      <c r="F109" s="3">
        <f>D109*E109*430</f>
        <v>15480</v>
      </c>
      <c r="G109" s="5">
        <f t="shared" si="17"/>
        <v>4798.8</v>
      </c>
      <c r="H109" s="3">
        <f>F109+G109</f>
        <v>20278.8</v>
      </c>
      <c r="I109" s="3">
        <f>H109/2</f>
        <v>10139.4</v>
      </c>
      <c r="J109" s="3">
        <f>H109/2</f>
        <v>10139.4</v>
      </c>
    </row>
    <row r="110" spans="1:10" ht="12.75">
      <c r="A110" s="7" t="s">
        <v>20</v>
      </c>
      <c r="B110" s="6"/>
      <c r="C110" s="6"/>
      <c r="D110" s="6">
        <v>12</v>
      </c>
      <c r="E110" s="6">
        <v>3</v>
      </c>
      <c r="F110" s="7">
        <v>15480</v>
      </c>
      <c r="G110" s="8">
        <f t="shared" si="17"/>
        <v>4798.8</v>
      </c>
      <c r="H110" s="7">
        <f>F110+G110</f>
        <v>20278.8</v>
      </c>
      <c r="I110" s="7">
        <f>H110/2</f>
        <v>10139.4</v>
      </c>
      <c r="J110" s="7">
        <f>H110/2</f>
        <v>10139.4</v>
      </c>
    </row>
    <row r="111" spans="1:11" s="16" customFormat="1" ht="24">
      <c r="A111" s="14" t="s">
        <v>132</v>
      </c>
      <c r="B111" s="14" t="s">
        <v>133</v>
      </c>
      <c r="C111" s="14" t="s">
        <v>22</v>
      </c>
      <c r="D111" s="14">
        <v>12</v>
      </c>
      <c r="E111" s="15">
        <v>1</v>
      </c>
      <c r="F111" s="3">
        <f>D111*E111*430</f>
        <v>5160</v>
      </c>
      <c r="G111" s="5">
        <f t="shared" si="17"/>
        <v>1599.6</v>
      </c>
      <c r="H111" s="14">
        <f>F111+G111</f>
        <v>6759.6</v>
      </c>
      <c r="I111" s="3">
        <f>H111/2</f>
        <v>3379.8</v>
      </c>
      <c r="J111" s="26">
        <f>H111/2</f>
        <v>3379.8</v>
      </c>
      <c r="K111" s="28"/>
    </row>
    <row r="112" spans="1:10" s="16" customFormat="1" ht="13.5" thickBot="1">
      <c r="A112" s="17" t="s">
        <v>20</v>
      </c>
      <c r="B112" s="17"/>
      <c r="C112" s="17"/>
      <c r="D112" s="17">
        <v>12</v>
      </c>
      <c r="E112" s="18">
        <v>1</v>
      </c>
      <c r="F112" s="7">
        <f>D112*E112*430</f>
        <v>5160</v>
      </c>
      <c r="G112" s="8">
        <f t="shared" si="17"/>
        <v>1599.6</v>
      </c>
      <c r="H112" s="17">
        <f>F112+G112</f>
        <v>6759.6</v>
      </c>
      <c r="I112" s="7">
        <f>H112/2</f>
        <v>3379.8</v>
      </c>
      <c r="J112" s="7">
        <f>H112/2</f>
        <v>3379.8</v>
      </c>
    </row>
    <row r="113" spans="1:10" ht="13.5" thickBot="1">
      <c r="A113" s="19" t="s">
        <v>74</v>
      </c>
      <c r="B113" s="20"/>
      <c r="C113" s="20"/>
      <c r="D113" s="20">
        <f>D112+D110+D108+D99+D96+D93+D86+D78+D66+D60+D53+D43+D23+D19+D13</f>
        <v>306.5</v>
      </c>
      <c r="E113" s="20">
        <f>E112+E110+E108+E99+E96+E93+E86+E78+E66+E60+E53+E43+E23+E19+E13</f>
        <v>199</v>
      </c>
      <c r="F113" s="20">
        <f>F112+F110+F108+F99+F96+F93+F86+F78+F66+F60+F53+F43+F23+F19+F13</f>
        <v>637895</v>
      </c>
      <c r="G113" s="20">
        <f>G112+G110+G108+G99+G96+G93+G86+G78+G66+G60+G53+G43+G23+G19+G13</f>
        <v>197747.45</v>
      </c>
      <c r="H113" s="20">
        <f>H112+H110+H108+H99+H96+H93+H86+H78+H66+H60+H53+H43+H23+H19+H13</f>
        <v>835642.45</v>
      </c>
      <c r="I113" s="20">
        <f>I13+I19+I23+I43+I53+I60+I66+I78+I86+I93+I96+I99+I108+I110+I112</f>
        <v>432439.025</v>
      </c>
      <c r="J113" s="20">
        <f>J13+J19+J23+J43+J53+J60+J66+J78+J86+J93+J96+J99+J108+J110+J112</f>
        <v>403203.42499999993</v>
      </c>
    </row>
    <row r="114" spans="1:10" ht="12.75">
      <c r="A114" s="115" t="s">
        <v>76</v>
      </c>
      <c r="B114" s="116"/>
      <c r="C114" s="116"/>
      <c r="D114" s="116"/>
      <c r="E114" s="116"/>
      <c r="F114" s="116"/>
      <c r="G114" s="116"/>
      <c r="H114" s="116"/>
      <c r="I114" s="116"/>
      <c r="J114" s="116"/>
    </row>
    <row r="115" spans="1:10" ht="12.75">
      <c r="A115" s="21"/>
      <c r="B115" s="21"/>
      <c r="C115" s="21"/>
      <c r="D115" s="21"/>
      <c r="E115" s="22"/>
      <c r="F115" s="23"/>
      <c r="G115" s="24"/>
      <c r="H115" s="23"/>
      <c r="J115" s="23"/>
    </row>
    <row r="116" spans="1:10" ht="12.75">
      <c r="A116" s="21"/>
      <c r="B116" s="21"/>
      <c r="C116" s="21"/>
      <c r="D116" s="21"/>
      <c r="E116" s="22"/>
      <c r="F116" s="23"/>
      <c r="G116" s="24"/>
      <c r="H116" s="23"/>
      <c r="I116" s="23"/>
      <c r="J116" s="23"/>
    </row>
    <row r="117" spans="1:10" ht="12.75">
      <c r="A117" s="21"/>
      <c r="B117" s="21"/>
      <c r="C117" s="21"/>
      <c r="D117" s="21"/>
      <c r="E117" s="22"/>
      <c r="F117" s="23"/>
      <c r="G117" s="24"/>
      <c r="H117" s="23"/>
      <c r="I117" s="23"/>
      <c r="J117" s="23"/>
    </row>
    <row r="118" spans="1:10" ht="12.75">
      <c r="A118" s="21"/>
      <c r="B118" s="21"/>
      <c r="C118" s="21"/>
      <c r="D118" s="21"/>
      <c r="E118" s="22"/>
      <c r="F118" s="23"/>
      <c r="G118" s="24"/>
      <c r="H118" s="23"/>
      <c r="I118" s="23"/>
      <c r="J118" s="23"/>
    </row>
    <row r="119" spans="1:10" ht="12.75">
      <c r="A119" s="21"/>
      <c r="B119" s="21"/>
      <c r="C119" s="21"/>
      <c r="D119" s="21"/>
      <c r="E119" s="22"/>
      <c r="F119" s="23"/>
      <c r="G119" s="24"/>
      <c r="H119" s="23"/>
      <c r="I119" s="23"/>
      <c r="J119" s="23"/>
    </row>
    <row r="120" spans="1:10" ht="12.75">
      <c r="A120" s="21"/>
      <c r="B120" s="21"/>
      <c r="C120" s="21"/>
      <c r="D120" s="21"/>
      <c r="E120" s="22"/>
      <c r="F120" s="23"/>
      <c r="G120" s="24"/>
      <c r="H120" s="23"/>
      <c r="I120" s="23"/>
      <c r="J120" s="23"/>
    </row>
    <row r="121" spans="1:10" ht="12.75">
      <c r="A121" s="21"/>
      <c r="B121" s="21"/>
      <c r="C121" s="21"/>
      <c r="D121" s="21"/>
      <c r="E121" s="22"/>
      <c r="F121" s="23"/>
      <c r="G121" s="24"/>
      <c r="H121" s="23"/>
      <c r="I121" s="23"/>
      <c r="J121" s="23"/>
    </row>
    <row r="122" spans="1:10" ht="12.75">
      <c r="A122" s="114" t="s">
        <v>134</v>
      </c>
      <c r="B122" s="114"/>
      <c r="C122" s="21"/>
      <c r="D122" s="21"/>
      <c r="E122" s="22"/>
      <c r="F122" s="23"/>
      <c r="G122" s="24"/>
      <c r="H122" s="117" t="s">
        <v>135</v>
      </c>
      <c r="I122" s="117"/>
      <c r="J122" s="23"/>
    </row>
    <row r="123" spans="1:10" ht="12.75">
      <c r="A123" s="21"/>
      <c r="B123" s="21"/>
      <c r="C123" s="21"/>
      <c r="D123" s="21"/>
      <c r="E123" s="22"/>
      <c r="F123" s="23"/>
      <c r="G123" s="24"/>
      <c r="H123" s="23"/>
      <c r="I123" s="23"/>
      <c r="J123" s="23"/>
    </row>
    <row r="124" spans="1:10" ht="12.75">
      <c r="A124" s="21"/>
      <c r="B124" s="21"/>
      <c r="C124" s="21"/>
      <c r="D124" s="21"/>
      <c r="E124" s="22"/>
      <c r="F124" s="23"/>
      <c r="G124" s="24"/>
      <c r="H124" s="23"/>
      <c r="I124" s="23"/>
      <c r="J124" s="23"/>
    </row>
    <row r="125" spans="1:10" ht="12.75">
      <c r="A125" s="21"/>
      <c r="B125" s="21"/>
      <c r="C125" s="21"/>
      <c r="D125" s="21"/>
      <c r="E125" s="22"/>
      <c r="F125" s="23"/>
      <c r="G125" s="24"/>
      <c r="H125" s="23"/>
      <c r="I125" s="23"/>
      <c r="J125" s="23"/>
    </row>
    <row r="126" spans="1:10" ht="12.75">
      <c r="A126" s="21"/>
      <c r="B126" s="21"/>
      <c r="C126" s="21"/>
      <c r="D126" s="21"/>
      <c r="E126" s="22"/>
      <c r="F126" s="23"/>
      <c r="G126" s="24"/>
      <c r="H126" s="23"/>
      <c r="I126" s="23"/>
      <c r="J126" s="23"/>
    </row>
    <row r="127" spans="1:10" ht="12.75">
      <c r="A127" s="21"/>
      <c r="B127" s="21"/>
      <c r="C127" s="21"/>
      <c r="D127" s="21"/>
      <c r="E127" s="22"/>
      <c r="F127" s="23"/>
      <c r="G127" s="24"/>
      <c r="H127" s="23"/>
      <c r="I127" s="23"/>
      <c r="J127" s="23"/>
    </row>
    <row r="128" spans="1:10" ht="12.75">
      <c r="A128" s="21"/>
      <c r="B128" s="21"/>
      <c r="C128" s="21"/>
      <c r="D128" s="21"/>
      <c r="E128" s="22"/>
      <c r="F128" s="23"/>
      <c r="G128" s="24"/>
      <c r="H128" s="23"/>
      <c r="I128" s="23"/>
      <c r="J128" s="23"/>
    </row>
    <row r="129" spans="1:10" ht="12.75">
      <c r="A129" s="21"/>
      <c r="B129" s="21"/>
      <c r="C129" s="21"/>
      <c r="D129" s="21"/>
      <c r="E129" s="22"/>
      <c r="F129" s="23"/>
      <c r="G129" s="24"/>
      <c r="H129" s="23"/>
      <c r="I129" s="23"/>
      <c r="J129" s="23"/>
    </row>
    <row r="130" spans="1:10" ht="12.75">
      <c r="A130" s="21"/>
      <c r="B130" s="21"/>
      <c r="C130" s="21"/>
      <c r="D130" s="21"/>
      <c r="E130" s="22"/>
      <c r="F130" s="23"/>
      <c r="G130" s="24"/>
      <c r="H130" s="23"/>
      <c r="I130" s="23"/>
      <c r="J130" s="23"/>
    </row>
    <row r="131" spans="1:10" ht="12.75">
      <c r="A131" s="21"/>
      <c r="B131" s="21"/>
      <c r="C131" s="21"/>
      <c r="D131" s="21"/>
      <c r="E131" s="22"/>
      <c r="F131" s="23"/>
      <c r="G131" s="24"/>
      <c r="H131" s="23"/>
      <c r="I131" s="23"/>
      <c r="J131" s="23"/>
    </row>
    <row r="132" spans="1:10" ht="12.75">
      <c r="A132" s="21"/>
      <c r="B132" s="21"/>
      <c r="C132" s="21"/>
      <c r="D132" s="21"/>
      <c r="E132" s="22"/>
      <c r="F132" s="23"/>
      <c r="G132" s="24"/>
      <c r="H132" s="23"/>
      <c r="I132" s="23"/>
      <c r="J132" s="23"/>
    </row>
    <row r="133" spans="1:10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1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1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1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1"/>
      <c r="B137" s="22"/>
      <c r="C137" s="22"/>
      <c r="D137" s="22"/>
      <c r="E137" s="22"/>
      <c r="F137" s="22"/>
      <c r="G137" s="22"/>
      <c r="H137" s="22"/>
      <c r="I137" s="22"/>
      <c r="J137" s="22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</sheetData>
  <sheetProtection/>
  <mergeCells count="13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122:B122"/>
    <mergeCell ref="A114:J114"/>
    <mergeCell ref="H122:I12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19.00390625" style="0" customWidth="1"/>
    <col min="2" max="2" width="18.625" style="0" customWidth="1"/>
    <col min="3" max="3" width="9.125" style="0" customWidth="1"/>
    <col min="4" max="5" width="18.625" style="0" customWidth="1"/>
    <col min="6" max="6" width="18.875" style="0" customWidth="1"/>
    <col min="8" max="8" width="14.875" style="0" customWidth="1"/>
    <col min="9" max="9" width="12.00390625" style="0" customWidth="1"/>
  </cols>
  <sheetData>
    <row r="1" spans="1:9" s="38" customFormat="1" ht="12" customHeight="1">
      <c r="A1" s="36" t="s">
        <v>137</v>
      </c>
      <c r="B1" s="36" t="s">
        <v>155</v>
      </c>
      <c r="C1" s="1" t="s">
        <v>138</v>
      </c>
      <c r="D1" s="36" t="s">
        <v>156</v>
      </c>
      <c r="E1" s="37" t="s">
        <v>139</v>
      </c>
      <c r="F1" s="37" t="s">
        <v>140</v>
      </c>
      <c r="G1" s="36"/>
      <c r="H1" s="37" t="s">
        <v>141</v>
      </c>
      <c r="I1" s="36" t="s">
        <v>20</v>
      </c>
    </row>
    <row r="2" spans="1:10" s="2" customFormat="1" ht="12" customHeight="1">
      <c r="A2" s="33" t="s">
        <v>142</v>
      </c>
      <c r="B2" s="33">
        <v>15209.1</v>
      </c>
      <c r="C2" s="34">
        <f>B2*100/B17</f>
        <v>3.783162180924805</v>
      </c>
      <c r="D2" s="35">
        <f>A22*C2/100</f>
        <v>5674.743271387208</v>
      </c>
      <c r="E2" s="34">
        <f>D2/281.65</f>
        <v>20.148209733311585</v>
      </c>
      <c r="F2" s="34">
        <f>E2/12</f>
        <v>1.6790174777759654</v>
      </c>
      <c r="G2" s="33">
        <v>2</v>
      </c>
      <c r="H2" s="33">
        <f>G2*281.65*12</f>
        <v>6759.599999999999</v>
      </c>
      <c r="I2" s="33">
        <f>H2*2</f>
        <v>13519.199999999999</v>
      </c>
      <c r="J2" s="32"/>
    </row>
    <row r="3" spans="1:9" ht="12.75">
      <c r="A3" s="33" t="s">
        <v>143</v>
      </c>
      <c r="B3" s="33">
        <v>10984.35</v>
      </c>
      <c r="C3" s="34">
        <f>B3/B17*100</f>
        <v>2.7322837973345813</v>
      </c>
      <c r="D3" s="35">
        <f>A22*C3/100</f>
        <v>4098.425696001872</v>
      </c>
      <c r="E3" s="34">
        <f aca="true" t="shared" si="0" ref="E3:E16">D3/281.65</f>
        <v>14.5514848073917</v>
      </c>
      <c r="F3" s="34">
        <f aca="true" t="shared" si="1" ref="F3:F16">E3/12</f>
        <v>1.2126237339493084</v>
      </c>
      <c r="G3" s="33">
        <v>2</v>
      </c>
      <c r="H3" s="33">
        <f aca="true" t="shared" si="2" ref="H3:H16">G3*281.65*12</f>
        <v>6759.599999999999</v>
      </c>
      <c r="I3" s="33">
        <f aca="true" t="shared" si="3" ref="I3:I16">H3*2</f>
        <v>13519.199999999999</v>
      </c>
    </row>
    <row r="4" spans="1:9" ht="12.75">
      <c r="A4" s="33" t="s">
        <v>144</v>
      </c>
      <c r="B4" s="33">
        <v>2816.5</v>
      </c>
      <c r="C4" s="34">
        <f>B4/B17*100</f>
        <v>0.700585589060149</v>
      </c>
      <c r="D4" s="35">
        <f>A22*C4/100</f>
        <v>1050.8783835902236</v>
      </c>
      <c r="E4" s="34">
        <f t="shared" si="0"/>
        <v>3.7311499506132564</v>
      </c>
      <c r="F4" s="34">
        <f t="shared" si="1"/>
        <v>0.3109291625511047</v>
      </c>
      <c r="G4" s="33">
        <v>2</v>
      </c>
      <c r="H4" s="33">
        <f t="shared" si="2"/>
        <v>6759.599999999999</v>
      </c>
      <c r="I4" s="33">
        <f t="shared" si="3"/>
        <v>13519.199999999999</v>
      </c>
    </row>
    <row r="5" spans="1:9" ht="12.75">
      <c r="A5" s="33" t="s">
        <v>151</v>
      </c>
      <c r="B5" s="33">
        <v>148958.3</v>
      </c>
      <c r="C5" s="34">
        <f>B5/B17*100</f>
        <v>37.05238357922897</v>
      </c>
      <c r="D5" s="35">
        <f>A22*C5/100</f>
        <v>55578.57536884346</v>
      </c>
      <c r="E5" s="34">
        <f t="shared" si="0"/>
        <v>197.3320623782832</v>
      </c>
      <c r="F5" s="34">
        <f t="shared" si="1"/>
        <v>16.444338531523602</v>
      </c>
      <c r="G5" s="33">
        <v>10</v>
      </c>
      <c r="H5" s="33">
        <v>34663.28</v>
      </c>
      <c r="I5" s="33">
        <f t="shared" si="3"/>
        <v>69326.56</v>
      </c>
    </row>
    <row r="6" spans="1:9" ht="12.75">
      <c r="A6" s="33" t="s">
        <v>145</v>
      </c>
      <c r="B6" s="33">
        <v>35769.55</v>
      </c>
      <c r="C6" s="34">
        <f>B6/B17*100</f>
        <v>8.897436981063892</v>
      </c>
      <c r="D6" s="35">
        <f>A22*C6/100</f>
        <v>13346.155471595837</v>
      </c>
      <c r="E6" s="34">
        <f t="shared" si="0"/>
        <v>47.38560437278835</v>
      </c>
      <c r="F6" s="34">
        <f t="shared" si="1"/>
        <v>3.948800364399029</v>
      </c>
      <c r="G6" s="33">
        <v>4</v>
      </c>
      <c r="H6" s="33">
        <f t="shared" si="2"/>
        <v>13519.199999999999</v>
      </c>
      <c r="I6" s="33">
        <f t="shared" si="3"/>
        <v>27038.399999999998</v>
      </c>
    </row>
    <row r="7" spans="1:9" ht="12.75">
      <c r="A7" s="33" t="s">
        <v>146</v>
      </c>
      <c r="B7" s="33">
        <v>5633</v>
      </c>
      <c r="C7" s="34">
        <f>B7/B17*100</f>
        <v>1.401171178120298</v>
      </c>
      <c r="D7" s="35">
        <f>A22*C7/100</f>
        <v>2101.7567671804472</v>
      </c>
      <c r="E7" s="34">
        <f t="shared" si="0"/>
        <v>7.462299901226513</v>
      </c>
      <c r="F7" s="34">
        <f t="shared" si="1"/>
        <v>0.6218583251022094</v>
      </c>
      <c r="G7" s="33">
        <v>2</v>
      </c>
      <c r="H7" s="33">
        <f t="shared" si="2"/>
        <v>6759.599999999999</v>
      </c>
      <c r="I7" s="33">
        <f t="shared" si="3"/>
        <v>13519.199999999999</v>
      </c>
    </row>
    <row r="8" spans="1:9" ht="12.75">
      <c r="A8" s="33" t="s">
        <v>147</v>
      </c>
      <c r="B8" s="33">
        <v>12955.9</v>
      </c>
      <c r="C8" s="34">
        <f>B8/B17*100</f>
        <v>3.2226937096766854</v>
      </c>
      <c r="D8" s="35">
        <f>A22*C8/100</f>
        <v>4834.040564515029</v>
      </c>
      <c r="E8" s="34">
        <f t="shared" si="0"/>
        <v>17.16328977282098</v>
      </c>
      <c r="F8" s="34">
        <f t="shared" si="1"/>
        <v>1.4302741477350818</v>
      </c>
      <c r="G8" s="33">
        <v>2</v>
      </c>
      <c r="H8" s="33">
        <f t="shared" si="2"/>
        <v>6759.599999999999</v>
      </c>
      <c r="I8" s="33">
        <f t="shared" si="3"/>
        <v>13519.199999999999</v>
      </c>
    </row>
    <row r="9" spans="1:9" ht="12.75">
      <c r="A9" s="33" t="s">
        <v>148</v>
      </c>
      <c r="B9" s="33">
        <v>17603.13</v>
      </c>
      <c r="C9" s="34">
        <f>B9/B17*100</f>
        <v>4.3786611753425815</v>
      </c>
      <c r="D9" s="35">
        <f>A22*C9/100</f>
        <v>6567.9917630138725</v>
      </c>
      <c r="E9" s="34">
        <f t="shared" si="0"/>
        <v>23.319693815067897</v>
      </c>
      <c r="F9" s="34">
        <f t="shared" si="1"/>
        <v>1.9433078179223247</v>
      </c>
      <c r="G9" s="33">
        <v>3</v>
      </c>
      <c r="H9" s="33">
        <f t="shared" si="2"/>
        <v>10139.4</v>
      </c>
      <c r="I9" s="33">
        <f t="shared" si="3"/>
        <v>20278.8</v>
      </c>
    </row>
    <row r="10" spans="1:9" ht="12.75">
      <c r="A10" s="33" t="s">
        <v>149</v>
      </c>
      <c r="B10" s="33">
        <v>30981.5</v>
      </c>
      <c r="C10" s="34">
        <f>B10/B17*100</f>
        <v>7.706441479661639</v>
      </c>
      <c r="D10" s="35">
        <f>A22*C10/100</f>
        <v>11559.662219492458</v>
      </c>
      <c r="E10" s="34">
        <f t="shared" si="0"/>
        <v>41.04264945674582</v>
      </c>
      <c r="F10" s="34">
        <f t="shared" si="1"/>
        <v>3.4202207880621516</v>
      </c>
      <c r="G10" s="33">
        <v>3</v>
      </c>
      <c r="H10" s="33">
        <f t="shared" si="2"/>
        <v>10139.4</v>
      </c>
      <c r="I10" s="33">
        <f t="shared" si="3"/>
        <v>20278.8</v>
      </c>
    </row>
    <row r="11" spans="1:9" ht="12.75">
      <c r="A11" s="33" t="s">
        <v>150</v>
      </c>
      <c r="B11" s="33">
        <v>47317.2</v>
      </c>
      <c r="C11" s="34">
        <f>B11/B17*100</f>
        <v>11.769837896210502</v>
      </c>
      <c r="D11" s="35">
        <f>A22*C11/100</f>
        <v>17654.75684431575</v>
      </c>
      <c r="E11" s="34">
        <f t="shared" si="0"/>
        <v>62.68331917030269</v>
      </c>
      <c r="F11" s="34">
        <f t="shared" si="1"/>
        <v>5.223609930858557</v>
      </c>
      <c r="G11" s="33">
        <v>4</v>
      </c>
      <c r="H11" s="33">
        <f t="shared" si="2"/>
        <v>13519.199999999999</v>
      </c>
      <c r="I11" s="33">
        <f t="shared" si="3"/>
        <v>27038.399999999998</v>
      </c>
    </row>
    <row r="12" spans="1:9" ht="12.75">
      <c r="A12" s="33" t="s">
        <v>73</v>
      </c>
      <c r="B12" s="33">
        <v>13519.2</v>
      </c>
      <c r="C12" s="34">
        <f>B12/B17*100</f>
        <v>3.362810827488715</v>
      </c>
      <c r="D12" s="35">
        <f>A22*C12/100</f>
        <v>5044.216241233073</v>
      </c>
      <c r="E12" s="34">
        <f t="shared" si="0"/>
        <v>17.909519762943628</v>
      </c>
      <c r="F12" s="34">
        <f t="shared" si="1"/>
        <v>1.4924599802453022</v>
      </c>
      <c r="G12" s="33">
        <v>2</v>
      </c>
      <c r="H12" s="33">
        <f t="shared" si="2"/>
        <v>6759.599999999999</v>
      </c>
      <c r="I12" s="33">
        <f t="shared" si="3"/>
        <v>13519.199999999999</v>
      </c>
    </row>
    <row r="13" spans="1:9" ht="12.75">
      <c r="A13" s="33" t="s">
        <v>152</v>
      </c>
      <c r="B13" s="33">
        <v>28728.3</v>
      </c>
      <c r="C13" s="34">
        <f>B13/B17*100</f>
        <v>7.14597300841352</v>
      </c>
      <c r="D13" s="35">
        <f>A22*C13/100</f>
        <v>10718.95951262028</v>
      </c>
      <c r="E13" s="34">
        <f t="shared" si="0"/>
        <v>38.05772949625521</v>
      </c>
      <c r="F13" s="34">
        <f t="shared" si="1"/>
        <v>3.171477458021268</v>
      </c>
      <c r="G13" s="33">
        <v>2</v>
      </c>
      <c r="H13" s="33">
        <f t="shared" si="2"/>
        <v>6759.599999999999</v>
      </c>
      <c r="I13" s="33">
        <f t="shared" si="3"/>
        <v>13519.199999999999</v>
      </c>
    </row>
    <row r="14" spans="1:9" ht="12.75">
      <c r="A14" s="33" t="s">
        <v>121</v>
      </c>
      <c r="B14" s="33">
        <v>18025.6</v>
      </c>
      <c r="C14" s="34">
        <f>B14/B17*100</f>
        <v>4.483747769984953</v>
      </c>
      <c r="D14" s="35">
        <f>A22*C14/100</f>
        <v>6725.621654977429</v>
      </c>
      <c r="E14" s="34">
        <f t="shared" si="0"/>
        <v>23.879359683924836</v>
      </c>
      <c r="F14" s="34">
        <f t="shared" si="1"/>
        <v>1.9899466403270696</v>
      </c>
      <c r="G14" s="33">
        <v>3</v>
      </c>
      <c r="H14" s="33">
        <f t="shared" si="2"/>
        <v>10139.4</v>
      </c>
      <c r="I14" s="33">
        <f t="shared" si="3"/>
        <v>20278.8</v>
      </c>
    </row>
    <row r="15" spans="1:9" ht="12.75">
      <c r="A15" s="33" t="s">
        <v>153</v>
      </c>
      <c r="B15" s="33">
        <v>10139.4</v>
      </c>
      <c r="C15" s="34">
        <f>B15/B17*100</f>
        <v>2.5221081206165366</v>
      </c>
      <c r="D15" s="35">
        <f>A22*C15/100</f>
        <v>3783.162180924805</v>
      </c>
      <c r="E15" s="34">
        <f t="shared" si="0"/>
        <v>13.432139822207724</v>
      </c>
      <c r="F15" s="34">
        <f t="shared" si="1"/>
        <v>1.119344985183977</v>
      </c>
      <c r="G15" s="33">
        <v>2</v>
      </c>
      <c r="H15" s="33">
        <f t="shared" si="2"/>
        <v>6759.599999999999</v>
      </c>
      <c r="I15" s="33">
        <f t="shared" si="3"/>
        <v>13519.199999999999</v>
      </c>
    </row>
    <row r="16" spans="1:9" ht="13.5" thickBot="1">
      <c r="A16" s="39" t="s">
        <v>154</v>
      </c>
      <c r="B16" s="39">
        <v>3379.8</v>
      </c>
      <c r="C16" s="40">
        <f>B16/B17*100</f>
        <v>0.8407027068721787</v>
      </c>
      <c r="D16" s="41">
        <f>A22*C16/100</f>
        <v>1261.0540603082682</v>
      </c>
      <c r="E16" s="40">
        <f t="shared" si="0"/>
        <v>4.477379940735907</v>
      </c>
      <c r="F16" s="40">
        <f t="shared" si="1"/>
        <v>0.37311499506132556</v>
      </c>
      <c r="G16" s="39">
        <v>1</v>
      </c>
      <c r="H16" s="39">
        <f t="shared" si="2"/>
        <v>3379.7999999999997</v>
      </c>
      <c r="I16" s="39">
        <f t="shared" si="3"/>
        <v>6759.599999999999</v>
      </c>
    </row>
    <row r="17" spans="1:9" s="29" customFormat="1" ht="13.5" thickBot="1">
      <c r="A17" s="42" t="s">
        <v>20</v>
      </c>
      <c r="B17" s="43">
        <f aca="true" t="shared" si="4" ref="B17:I17">SUM(B2:B16)</f>
        <v>402020.82999999996</v>
      </c>
      <c r="C17" s="44">
        <f t="shared" si="4"/>
        <v>100.00000000000001</v>
      </c>
      <c r="D17" s="45">
        <f t="shared" si="4"/>
        <v>150000.00000000003</v>
      </c>
      <c r="E17" s="44">
        <f t="shared" si="4"/>
        <v>532.5758920646193</v>
      </c>
      <c r="F17" s="44">
        <f t="shared" si="4"/>
        <v>44.38132433871828</v>
      </c>
      <c r="G17" s="43">
        <f t="shared" si="4"/>
        <v>44</v>
      </c>
      <c r="H17" s="43">
        <f t="shared" si="4"/>
        <v>149576.48</v>
      </c>
      <c r="I17" s="46">
        <f t="shared" si="4"/>
        <v>299152.96</v>
      </c>
    </row>
    <row r="20" ht="13.5" thickBot="1">
      <c r="F20" t="s">
        <v>1</v>
      </c>
    </row>
    <row r="21" ht="12.75">
      <c r="A21" s="30" t="s">
        <v>157</v>
      </c>
    </row>
    <row r="22" ht="13.5" thickBot="1">
      <c r="A22" s="31">
        <v>150000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B94">
      <selection activeCell="A1" sqref="A1"/>
    </sheetView>
  </sheetViews>
  <sheetFormatPr defaultColWidth="9.00390625" defaultRowHeight="12.75"/>
  <cols>
    <col min="1" max="1" width="3.125" style="0" customWidth="1"/>
    <col min="2" max="2" width="20.625" style="69" customWidth="1"/>
    <col min="3" max="3" width="28.50390625" style="0" customWidth="1"/>
    <col min="4" max="4" width="9.625" style="0" customWidth="1"/>
    <col min="5" max="5" width="8.375" style="0" customWidth="1"/>
    <col min="6" max="6" width="6.375" style="0" customWidth="1"/>
    <col min="7" max="7" width="11.00390625" style="2" customWidth="1"/>
    <col min="8" max="8" width="9.875" style="2" customWidth="1"/>
    <col min="9" max="9" width="11.375" style="2" customWidth="1"/>
    <col min="10" max="10" width="12.375" style="2" customWidth="1"/>
    <col min="11" max="11" width="11.00390625" style="2" customWidth="1"/>
    <col min="12" max="12" width="11.625" style="2" customWidth="1"/>
  </cols>
  <sheetData>
    <row r="1" ht="12.75">
      <c r="C1" t="s">
        <v>175</v>
      </c>
    </row>
    <row r="2" ht="13.5" thickBot="1"/>
    <row r="3" spans="1:12" ht="36.75" customHeight="1">
      <c r="A3" s="135" t="s">
        <v>176</v>
      </c>
      <c r="B3" s="121" t="s">
        <v>167</v>
      </c>
      <c r="C3" s="133" t="s">
        <v>158</v>
      </c>
      <c r="D3" s="121" t="s">
        <v>168</v>
      </c>
      <c r="E3" s="121" t="s">
        <v>0</v>
      </c>
      <c r="F3" s="131" t="s">
        <v>160</v>
      </c>
      <c r="G3" s="121" t="s">
        <v>5</v>
      </c>
      <c r="H3" s="121" t="s">
        <v>178</v>
      </c>
      <c r="I3" s="121" t="s">
        <v>163</v>
      </c>
      <c r="J3" s="121" t="s">
        <v>164</v>
      </c>
      <c r="K3" s="123" t="s">
        <v>6</v>
      </c>
      <c r="L3" s="124"/>
    </row>
    <row r="4" spans="1:12" ht="24.75" thickBot="1">
      <c r="A4" s="136"/>
      <c r="B4" s="122"/>
      <c r="C4" s="134"/>
      <c r="D4" s="122"/>
      <c r="E4" s="122"/>
      <c r="F4" s="132"/>
      <c r="G4" s="122"/>
      <c r="H4" s="122"/>
      <c r="I4" s="122"/>
      <c r="J4" s="122"/>
      <c r="K4" s="79" t="s">
        <v>2</v>
      </c>
      <c r="L4" s="80" t="s">
        <v>7</v>
      </c>
    </row>
    <row r="5" spans="1:12" ht="48">
      <c r="A5" s="125">
        <v>1</v>
      </c>
      <c r="B5" s="128" t="s">
        <v>162</v>
      </c>
      <c r="C5" s="81" t="s">
        <v>210</v>
      </c>
      <c r="D5" s="82" t="s">
        <v>174</v>
      </c>
      <c r="E5" s="83">
        <v>15750</v>
      </c>
      <c r="F5" s="83">
        <v>47</v>
      </c>
      <c r="G5" s="84">
        <f>E5*4.85</f>
        <v>76387.5</v>
      </c>
      <c r="H5" s="84">
        <f>G5*7.68/100</f>
        <v>5866.56</v>
      </c>
      <c r="I5" s="84">
        <f>SUM(G5:H5)*30.98/100</f>
        <v>25482.307788</v>
      </c>
      <c r="J5" s="84">
        <f>SUM(G5:I5)</f>
        <v>107736.367788</v>
      </c>
      <c r="K5" s="84">
        <f>J5*40/100</f>
        <v>43094.5471152</v>
      </c>
      <c r="L5" s="85">
        <f>J5*60/100</f>
        <v>64641.8206728</v>
      </c>
    </row>
    <row r="6" spans="1:12" ht="13.5" thickBot="1">
      <c r="A6" s="127"/>
      <c r="B6" s="130"/>
      <c r="C6" s="86"/>
      <c r="D6" s="86" t="s">
        <v>177</v>
      </c>
      <c r="E6" s="87">
        <f>SUM(E5)</f>
        <v>15750</v>
      </c>
      <c r="F6" s="87">
        <f aca="true" t="shared" si="0" ref="F6:L6">SUM(F5)</f>
        <v>47</v>
      </c>
      <c r="G6" s="88">
        <f t="shared" si="0"/>
        <v>76387.5</v>
      </c>
      <c r="H6" s="88">
        <f t="shared" si="0"/>
        <v>5866.56</v>
      </c>
      <c r="I6" s="88">
        <f t="shared" si="0"/>
        <v>25482.307788</v>
      </c>
      <c r="J6" s="89">
        <f t="shared" si="0"/>
        <v>107736.367788</v>
      </c>
      <c r="K6" s="88">
        <f t="shared" si="0"/>
        <v>43094.5471152</v>
      </c>
      <c r="L6" s="90">
        <f t="shared" si="0"/>
        <v>64641.8206728</v>
      </c>
    </row>
    <row r="7" spans="1:12" ht="48.75" thickBot="1">
      <c r="A7" s="125">
        <v>2</v>
      </c>
      <c r="B7" s="128" t="s">
        <v>161</v>
      </c>
      <c r="C7" s="81" t="s">
        <v>210</v>
      </c>
      <c r="D7" s="91" t="s">
        <v>174</v>
      </c>
      <c r="E7" s="83">
        <v>2963</v>
      </c>
      <c r="F7" s="83">
        <v>9</v>
      </c>
      <c r="G7" s="84">
        <f>E7*4.85</f>
        <v>14370.55</v>
      </c>
      <c r="H7" s="84">
        <f>G7*7.68/100</f>
        <v>1103.65824</v>
      </c>
      <c r="I7" s="84">
        <f>SUM(G7:H7)*30.98/100</f>
        <v>4793.909712752</v>
      </c>
      <c r="J7" s="84">
        <f>SUM(G7:I7)</f>
        <v>20268.117952752</v>
      </c>
      <c r="K7" s="84">
        <f>J7*40/100</f>
        <v>8107.2471811008</v>
      </c>
      <c r="L7" s="85">
        <f>J7*60/100</f>
        <v>12160.8707716512</v>
      </c>
    </row>
    <row r="8" spans="1:12" ht="48.75" thickBot="1">
      <c r="A8" s="126"/>
      <c r="B8" s="129"/>
      <c r="C8" s="92" t="s">
        <v>159</v>
      </c>
      <c r="D8" s="93" t="s">
        <v>174</v>
      </c>
      <c r="E8" s="94">
        <v>1270</v>
      </c>
      <c r="F8" s="94">
        <v>4</v>
      </c>
      <c r="G8" s="84">
        <f>E8*4.85</f>
        <v>6159.5</v>
      </c>
      <c r="H8" s="84">
        <f>G8*7.68/100</f>
        <v>473.0496</v>
      </c>
      <c r="I8" s="84">
        <f>SUM(G8:H8)*30.98/100</f>
        <v>2054.76386608</v>
      </c>
      <c r="J8" s="84">
        <f>SUM(G8:I8)</f>
        <v>8687.31346608</v>
      </c>
      <c r="K8" s="84">
        <f>J8*40/100</f>
        <v>3474.925386432</v>
      </c>
      <c r="L8" s="85">
        <f>J8*60/100</f>
        <v>5212.388079648001</v>
      </c>
    </row>
    <row r="9" spans="1:12" ht="72.75" thickBot="1">
      <c r="A9" s="126"/>
      <c r="B9" s="129"/>
      <c r="C9" s="92" t="s">
        <v>209</v>
      </c>
      <c r="D9" s="95" t="s">
        <v>174</v>
      </c>
      <c r="E9" s="94">
        <v>1058</v>
      </c>
      <c r="F9" s="94">
        <v>3</v>
      </c>
      <c r="G9" s="84">
        <f>E9*4.85</f>
        <v>5131.299999999999</v>
      </c>
      <c r="H9" s="84">
        <f>G9*7.68/100</f>
        <v>394.0838399999999</v>
      </c>
      <c r="I9" s="84">
        <f>SUM(G9:H9)*30.98/100</f>
        <v>1711.7639136319997</v>
      </c>
      <c r="J9" s="84">
        <f>SUM(G9:I9)</f>
        <v>7237.147753631999</v>
      </c>
      <c r="K9" s="84">
        <f>J9*40/100</f>
        <v>2894.8591014527997</v>
      </c>
      <c r="L9" s="85">
        <f>J9*60/100</f>
        <v>4342.288652179199</v>
      </c>
    </row>
    <row r="10" spans="1:12" ht="48.75" thickBot="1">
      <c r="A10" s="126"/>
      <c r="B10" s="129"/>
      <c r="C10" s="96" t="s">
        <v>180</v>
      </c>
      <c r="D10" s="93" t="s">
        <v>174</v>
      </c>
      <c r="E10" s="97">
        <v>847</v>
      </c>
      <c r="F10" s="97">
        <v>3</v>
      </c>
      <c r="G10" s="84">
        <f>E10*4.85</f>
        <v>4107.95</v>
      </c>
      <c r="H10" s="84">
        <f>G10*7.68/100</f>
        <v>315.49055999999996</v>
      </c>
      <c r="I10" s="84">
        <f>SUM(G10:H10)*30.98/100</f>
        <v>1370.381885488</v>
      </c>
      <c r="J10" s="84">
        <f>SUM(G10:I10)</f>
        <v>5793.822445488</v>
      </c>
      <c r="K10" s="84">
        <f>J10*40/100</f>
        <v>2317.5289781952</v>
      </c>
      <c r="L10" s="85">
        <f>J10*60/100</f>
        <v>3476.2934672928004</v>
      </c>
    </row>
    <row r="11" spans="1:12" ht="60">
      <c r="A11" s="126"/>
      <c r="B11" s="129"/>
      <c r="C11" s="96" t="s">
        <v>170</v>
      </c>
      <c r="D11" s="98" t="s">
        <v>174</v>
      </c>
      <c r="E11" s="97">
        <v>424</v>
      </c>
      <c r="F11" s="97">
        <v>2</v>
      </c>
      <c r="G11" s="84">
        <f>E11*4.85</f>
        <v>2056.3999999999996</v>
      </c>
      <c r="H11" s="84">
        <f>G11*7.68/100</f>
        <v>157.93151999999998</v>
      </c>
      <c r="I11" s="84">
        <f>SUM(G11:H11)*30.98/100</f>
        <v>685.999904896</v>
      </c>
      <c r="J11" s="84">
        <f>SUM(G11:I11)</f>
        <v>2900.3314248959996</v>
      </c>
      <c r="K11" s="84">
        <f>J11*40/100</f>
        <v>1160.1325699584</v>
      </c>
      <c r="L11" s="85">
        <f>J11*60/100</f>
        <v>1740.1988549375997</v>
      </c>
    </row>
    <row r="12" spans="1:12" ht="13.5" thickBot="1">
      <c r="A12" s="127"/>
      <c r="B12" s="130"/>
      <c r="C12" s="86"/>
      <c r="D12" s="86" t="s">
        <v>177</v>
      </c>
      <c r="E12" s="87">
        <f>SUM(E7:E11)</f>
        <v>6562</v>
      </c>
      <c r="F12" s="87">
        <f aca="true" t="shared" si="1" ref="F12:L12">SUM(F7:F11)</f>
        <v>21</v>
      </c>
      <c r="G12" s="88">
        <f t="shared" si="1"/>
        <v>31825.699999999997</v>
      </c>
      <c r="H12" s="88">
        <f t="shared" si="1"/>
        <v>2444.2137599999996</v>
      </c>
      <c r="I12" s="88">
        <f t="shared" si="1"/>
        <v>10616.819282848</v>
      </c>
      <c r="J12" s="89">
        <f t="shared" si="1"/>
        <v>44886.733042848</v>
      </c>
      <c r="K12" s="88">
        <f t="shared" si="1"/>
        <v>17954.6932171392</v>
      </c>
      <c r="L12" s="88">
        <f t="shared" si="1"/>
        <v>26932.039825708798</v>
      </c>
    </row>
    <row r="13" spans="1:12" ht="48">
      <c r="A13" s="125">
        <v>3</v>
      </c>
      <c r="B13" s="128" t="s">
        <v>181</v>
      </c>
      <c r="C13" s="81" t="s">
        <v>203</v>
      </c>
      <c r="D13" s="82" t="s">
        <v>174</v>
      </c>
      <c r="E13" s="83">
        <v>10897</v>
      </c>
      <c r="F13" s="83">
        <v>33</v>
      </c>
      <c r="G13" s="84">
        <f>E13*4.85</f>
        <v>52850.45</v>
      </c>
      <c r="H13" s="84">
        <f>G13*7.68/100</f>
        <v>4058.9145599999993</v>
      </c>
      <c r="I13" s="84">
        <f>SUM(G13:H13)*30.98/100</f>
        <v>17630.521140687997</v>
      </c>
      <c r="J13" s="84">
        <f>SUM(G13:I13)</f>
        <v>74539.885700688</v>
      </c>
      <c r="K13" s="84">
        <f>J13*40/100</f>
        <v>29815.9542802752</v>
      </c>
      <c r="L13" s="85">
        <f>J13*60/100</f>
        <v>44723.9314204128</v>
      </c>
    </row>
    <row r="14" spans="1:12" ht="13.5" thickBot="1">
      <c r="A14" s="127"/>
      <c r="B14" s="130"/>
      <c r="C14" s="86"/>
      <c r="D14" s="86" t="s">
        <v>177</v>
      </c>
      <c r="E14" s="87">
        <f aca="true" t="shared" si="2" ref="E14:L14">SUM(E13)</f>
        <v>10897</v>
      </c>
      <c r="F14" s="87">
        <f t="shared" si="2"/>
        <v>33</v>
      </c>
      <c r="G14" s="88">
        <f t="shared" si="2"/>
        <v>52850.45</v>
      </c>
      <c r="H14" s="88">
        <f t="shared" si="2"/>
        <v>4058.9145599999993</v>
      </c>
      <c r="I14" s="88">
        <f t="shared" si="2"/>
        <v>17630.521140687997</v>
      </c>
      <c r="J14" s="89">
        <f t="shared" si="2"/>
        <v>74539.885700688</v>
      </c>
      <c r="K14" s="88">
        <f t="shared" si="2"/>
        <v>29815.9542802752</v>
      </c>
      <c r="L14" s="90">
        <f t="shared" si="2"/>
        <v>44723.9314204128</v>
      </c>
    </row>
    <row r="15" spans="1:12" ht="48.75" thickBot="1">
      <c r="A15" s="125">
        <v>4</v>
      </c>
      <c r="B15" s="128" t="s">
        <v>66</v>
      </c>
      <c r="C15" s="81" t="s">
        <v>203</v>
      </c>
      <c r="D15" s="91" t="s">
        <v>174</v>
      </c>
      <c r="E15" s="83">
        <v>3130</v>
      </c>
      <c r="F15" s="83">
        <v>9</v>
      </c>
      <c r="G15" s="84">
        <f>E15*4.85</f>
        <v>15180.499999999998</v>
      </c>
      <c r="H15" s="84">
        <f>G15*7.68/100</f>
        <v>1165.8623999999998</v>
      </c>
      <c r="I15" s="84">
        <f>SUM(G15:H15)*30.98/100</f>
        <v>5064.1030715199995</v>
      </c>
      <c r="J15" s="84">
        <f>SUM(G15:I15)</f>
        <v>21410.465471519998</v>
      </c>
      <c r="K15" s="84">
        <f>J15*40/100</f>
        <v>8564.186188607999</v>
      </c>
      <c r="L15" s="85">
        <f>J15*60/100</f>
        <v>12846.279282911999</v>
      </c>
    </row>
    <row r="16" spans="1:12" ht="48.75" thickBot="1">
      <c r="A16" s="126"/>
      <c r="B16" s="129"/>
      <c r="C16" s="92" t="s">
        <v>159</v>
      </c>
      <c r="D16" s="93" t="s">
        <v>174</v>
      </c>
      <c r="E16" s="94">
        <v>3130</v>
      </c>
      <c r="F16" s="94">
        <v>9</v>
      </c>
      <c r="G16" s="84">
        <f>E16*4.85</f>
        <v>15180.499999999998</v>
      </c>
      <c r="H16" s="84">
        <f>G16*7.68/100</f>
        <v>1165.8623999999998</v>
      </c>
      <c r="I16" s="84">
        <f>SUM(G16:H16)*30.98/100</f>
        <v>5064.1030715199995</v>
      </c>
      <c r="J16" s="84">
        <f>SUM(G16:I16)</f>
        <v>21410.465471519998</v>
      </c>
      <c r="K16" s="84">
        <f>J16*40/100</f>
        <v>8564.186188607999</v>
      </c>
      <c r="L16" s="85">
        <f>J16*60/100</f>
        <v>12846.279282911999</v>
      </c>
    </row>
    <row r="17" spans="1:12" ht="48">
      <c r="A17" s="126"/>
      <c r="B17" s="129"/>
      <c r="C17" s="96" t="s">
        <v>180</v>
      </c>
      <c r="D17" s="98" t="s">
        <v>174</v>
      </c>
      <c r="E17" s="97">
        <v>3130</v>
      </c>
      <c r="F17" s="97">
        <v>9</v>
      </c>
      <c r="G17" s="84">
        <f>E17*4.85</f>
        <v>15180.499999999998</v>
      </c>
      <c r="H17" s="84">
        <f>G17*7.68/100</f>
        <v>1165.8623999999998</v>
      </c>
      <c r="I17" s="84">
        <f>SUM(G17:H17)*30.98/100</f>
        <v>5064.1030715199995</v>
      </c>
      <c r="J17" s="84">
        <f>SUM(G17:I17)</f>
        <v>21410.465471519998</v>
      </c>
      <c r="K17" s="84">
        <f>J17*40/100</f>
        <v>8564.186188607999</v>
      </c>
      <c r="L17" s="85">
        <f>J17*60/100</f>
        <v>12846.279282911999</v>
      </c>
    </row>
    <row r="18" spans="1:12" ht="13.5" thickBot="1">
      <c r="A18" s="127"/>
      <c r="B18" s="130"/>
      <c r="C18" s="86"/>
      <c r="D18" s="86" t="s">
        <v>177</v>
      </c>
      <c r="E18" s="87">
        <f aca="true" t="shared" si="3" ref="E18:L18">SUM(E15:E17)</f>
        <v>9390</v>
      </c>
      <c r="F18" s="87">
        <f t="shared" si="3"/>
        <v>27</v>
      </c>
      <c r="G18" s="88">
        <f t="shared" si="3"/>
        <v>45541.49999999999</v>
      </c>
      <c r="H18" s="88">
        <f t="shared" si="3"/>
        <v>3497.587199999999</v>
      </c>
      <c r="I18" s="88">
        <f t="shared" si="3"/>
        <v>15192.309214559999</v>
      </c>
      <c r="J18" s="89">
        <f t="shared" si="3"/>
        <v>64231.39641455999</v>
      </c>
      <c r="K18" s="88">
        <f t="shared" si="3"/>
        <v>25692.558565823994</v>
      </c>
      <c r="L18" s="88">
        <f t="shared" si="3"/>
        <v>38538.837848735995</v>
      </c>
    </row>
    <row r="19" spans="1:12" ht="48.75" thickBot="1">
      <c r="A19" s="125">
        <v>5</v>
      </c>
      <c r="B19" s="128" t="s">
        <v>26</v>
      </c>
      <c r="C19" s="81" t="s">
        <v>210</v>
      </c>
      <c r="D19" s="91" t="s">
        <v>174</v>
      </c>
      <c r="E19" s="83">
        <v>703</v>
      </c>
      <c r="F19" s="83">
        <v>2</v>
      </c>
      <c r="G19" s="84">
        <f>E19*4.85</f>
        <v>3409.5499999999997</v>
      </c>
      <c r="H19" s="84">
        <f>G19*7.68/100</f>
        <v>261.85344</v>
      </c>
      <c r="I19" s="84">
        <f>SUM(G19:H19)*30.98/100</f>
        <v>1137.400785712</v>
      </c>
      <c r="J19" s="84">
        <f>SUM(G19:I19)</f>
        <v>4808.804225712</v>
      </c>
      <c r="K19" s="84">
        <f>J19*40/100</f>
        <v>1923.5216902848</v>
      </c>
      <c r="L19" s="85">
        <f>J19*60/100</f>
        <v>2885.2825354272</v>
      </c>
    </row>
    <row r="20" spans="1:12" ht="48.75" thickBot="1">
      <c r="A20" s="126"/>
      <c r="B20" s="129"/>
      <c r="C20" s="92" t="s">
        <v>159</v>
      </c>
      <c r="D20" s="93" t="s">
        <v>174</v>
      </c>
      <c r="E20" s="94">
        <v>703</v>
      </c>
      <c r="F20" s="94">
        <v>2</v>
      </c>
      <c r="G20" s="84">
        <f>E20*4.85</f>
        <v>3409.5499999999997</v>
      </c>
      <c r="H20" s="84">
        <f>G20*7.68/100</f>
        <v>261.85344</v>
      </c>
      <c r="I20" s="84">
        <f>SUM(G20:H20)*30.98/100</f>
        <v>1137.400785712</v>
      </c>
      <c r="J20" s="84">
        <f>SUM(G20:I20)</f>
        <v>4808.804225712</v>
      </c>
      <c r="K20" s="84">
        <f>J20*40/100</f>
        <v>1923.5216902848</v>
      </c>
      <c r="L20" s="85">
        <f>J20*60/100</f>
        <v>2885.2825354272</v>
      </c>
    </row>
    <row r="21" spans="1:12" ht="60.75" thickBot="1">
      <c r="A21" s="126"/>
      <c r="B21" s="129"/>
      <c r="C21" s="92" t="s">
        <v>179</v>
      </c>
      <c r="D21" s="95" t="s">
        <v>174</v>
      </c>
      <c r="E21" s="94">
        <v>129</v>
      </c>
      <c r="F21" s="94">
        <v>1</v>
      </c>
      <c r="G21" s="84">
        <f>E21*4.85</f>
        <v>625.65</v>
      </c>
      <c r="H21" s="84">
        <f>G21*7.68/100</f>
        <v>48.04991999999999</v>
      </c>
      <c r="I21" s="84">
        <f>SUM(G21:H21)*30.98/100</f>
        <v>208.712235216</v>
      </c>
      <c r="J21" s="84">
        <f>SUM(G21:I21)</f>
        <v>882.412155216</v>
      </c>
      <c r="K21" s="84">
        <f>J21*40/100</f>
        <v>352.96486208639993</v>
      </c>
      <c r="L21" s="85">
        <f>J21*60/100</f>
        <v>529.4472931296</v>
      </c>
    </row>
    <row r="22" spans="1:12" ht="48">
      <c r="A22" s="126"/>
      <c r="B22" s="129"/>
      <c r="C22" s="96" t="s">
        <v>180</v>
      </c>
      <c r="D22" s="93" t="s">
        <v>174</v>
      </c>
      <c r="E22" s="97">
        <v>1622</v>
      </c>
      <c r="F22" s="97">
        <v>5</v>
      </c>
      <c r="G22" s="84">
        <f>E22*4.85</f>
        <v>7866.7</v>
      </c>
      <c r="H22" s="84">
        <f>G22*7.68/100</f>
        <v>604.16256</v>
      </c>
      <c r="I22" s="84">
        <f>SUM(G22:H22)*30.98/100</f>
        <v>2624.273221088</v>
      </c>
      <c r="J22" s="84">
        <f>SUM(G22:I22)</f>
        <v>11095.135781088</v>
      </c>
      <c r="K22" s="84">
        <f>J22*40/100</f>
        <v>4438.0543124352</v>
      </c>
      <c r="L22" s="85">
        <f>J22*60/100</f>
        <v>6657.0814686528</v>
      </c>
    </row>
    <row r="23" spans="1:12" ht="13.5" thickBot="1">
      <c r="A23" s="127"/>
      <c r="B23" s="130"/>
      <c r="C23" s="86"/>
      <c r="D23" s="86" t="s">
        <v>177</v>
      </c>
      <c r="E23" s="87">
        <f aca="true" t="shared" si="4" ref="E23:L23">SUM(E19:E22)</f>
        <v>3157</v>
      </c>
      <c r="F23" s="87">
        <f t="shared" si="4"/>
        <v>10</v>
      </c>
      <c r="G23" s="88">
        <f t="shared" si="4"/>
        <v>15311.449999999999</v>
      </c>
      <c r="H23" s="88">
        <f t="shared" si="4"/>
        <v>1175.9193599999999</v>
      </c>
      <c r="I23" s="88">
        <f t="shared" si="4"/>
        <v>5107.787027728</v>
      </c>
      <c r="J23" s="89">
        <f t="shared" si="4"/>
        <v>21595.156387728</v>
      </c>
      <c r="K23" s="88">
        <f t="shared" si="4"/>
        <v>8638.0625550912</v>
      </c>
      <c r="L23" s="88">
        <f t="shared" si="4"/>
        <v>12957.093832636801</v>
      </c>
    </row>
    <row r="24" spans="1:12" ht="48.75" thickBot="1">
      <c r="A24" s="125">
        <v>6</v>
      </c>
      <c r="B24" s="128" t="s">
        <v>65</v>
      </c>
      <c r="C24" s="81" t="s">
        <v>203</v>
      </c>
      <c r="D24" s="91" t="s">
        <v>174</v>
      </c>
      <c r="E24" s="83">
        <v>6824</v>
      </c>
      <c r="F24" s="83">
        <v>20</v>
      </c>
      <c r="G24" s="84">
        <f>E24*4.85</f>
        <v>33096.399999999994</v>
      </c>
      <c r="H24" s="84">
        <f>G24*7.68/100</f>
        <v>2541.8035199999995</v>
      </c>
      <c r="I24" s="84">
        <f>SUM(G24:H24)*30.98/100</f>
        <v>11040.715450495998</v>
      </c>
      <c r="J24" s="84">
        <f>SUM(G24:I24)</f>
        <v>46678.91897049599</v>
      </c>
      <c r="K24" s="84">
        <f>J24*40/100</f>
        <v>18671.567588198395</v>
      </c>
      <c r="L24" s="85">
        <f>J24*60/100</f>
        <v>28007.351382297595</v>
      </c>
    </row>
    <row r="25" spans="1:12" ht="48.75" thickBot="1">
      <c r="A25" s="126"/>
      <c r="B25" s="129"/>
      <c r="C25" s="92" t="s">
        <v>159</v>
      </c>
      <c r="D25" s="93" t="s">
        <v>174</v>
      </c>
      <c r="E25" s="94">
        <v>2541</v>
      </c>
      <c r="F25" s="94">
        <v>8</v>
      </c>
      <c r="G25" s="84">
        <f>E25*4.85</f>
        <v>12323.849999999999</v>
      </c>
      <c r="H25" s="84">
        <f>G25*7.68/100</f>
        <v>946.4716799999999</v>
      </c>
      <c r="I25" s="84">
        <f>SUM(G25:H25)*30.98/100</f>
        <v>4111.145656463999</v>
      </c>
      <c r="J25" s="84">
        <f>SUM(G25:I25)</f>
        <v>17381.467336463997</v>
      </c>
      <c r="K25" s="84">
        <f>J25*40/100</f>
        <v>6952.586934585599</v>
      </c>
      <c r="L25" s="85">
        <f>J25*60/100</f>
        <v>10428.880401878398</v>
      </c>
    </row>
    <row r="26" spans="1:12" ht="48">
      <c r="A26" s="126"/>
      <c r="B26" s="129"/>
      <c r="C26" s="96" t="s">
        <v>180</v>
      </c>
      <c r="D26" s="98" t="s">
        <v>174</v>
      </c>
      <c r="E26" s="97">
        <v>235</v>
      </c>
      <c r="F26" s="97">
        <v>1</v>
      </c>
      <c r="G26" s="84">
        <f>E26*4.85</f>
        <v>1139.75</v>
      </c>
      <c r="H26" s="84">
        <f>G26*7.68/100</f>
        <v>87.5328</v>
      </c>
      <c r="I26" s="84">
        <f>SUM(G26:H26)*30.98/100</f>
        <v>380.21221144</v>
      </c>
      <c r="J26" s="84">
        <f>SUM(G26:I26)</f>
        <v>1607.4950114399999</v>
      </c>
      <c r="K26" s="84">
        <f>J26*40/100</f>
        <v>642.998004576</v>
      </c>
      <c r="L26" s="85">
        <f>J26*60/100</f>
        <v>964.497006864</v>
      </c>
    </row>
    <row r="27" spans="1:12" ht="13.5" thickBot="1">
      <c r="A27" s="127"/>
      <c r="B27" s="130"/>
      <c r="C27" s="86"/>
      <c r="D27" s="86" t="s">
        <v>177</v>
      </c>
      <c r="E27" s="87">
        <f aca="true" t="shared" si="5" ref="E27:L27">SUM(E24:E26)</f>
        <v>9600</v>
      </c>
      <c r="F27" s="87">
        <f t="shared" si="5"/>
        <v>29</v>
      </c>
      <c r="G27" s="88">
        <f t="shared" si="5"/>
        <v>46559.99999999999</v>
      </c>
      <c r="H27" s="88">
        <f t="shared" si="5"/>
        <v>3575.807999999999</v>
      </c>
      <c r="I27" s="88">
        <f t="shared" si="5"/>
        <v>15532.073318399998</v>
      </c>
      <c r="J27" s="89">
        <f t="shared" si="5"/>
        <v>65667.88131839999</v>
      </c>
      <c r="K27" s="88">
        <f t="shared" si="5"/>
        <v>26267.152527359995</v>
      </c>
      <c r="L27" s="88">
        <f t="shared" si="5"/>
        <v>39400.72879104</v>
      </c>
    </row>
    <row r="28" spans="1:12" ht="48.75" thickBot="1">
      <c r="A28" s="125">
        <v>7</v>
      </c>
      <c r="B28" s="128" t="s">
        <v>52</v>
      </c>
      <c r="C28" s="81" t="s">
        <v>210</v>
      </c>
      <c r="D28" s="91" t="s">
        <v>174</v>
      </c>
      <c r="E28" s="83">
        <v>4221</v>
      </c>
      <c r="F28" s="83">
        <v>12</v>
      </c>
      <c r="G28" s="84">
        <f>E28*4.85</f>
        <v>20471.85</v>
      </c>
      <c r="H28" s="84">
        <f>G28*7.68/100</f>
        <v>1572.2380799999999</v>
      </c>
      <c r="I28" s="84">
        <f>SUM(G28:H28)*30.98/100</f>
        <v>6829.258487183999</v>
      </c>
      <c r="J28" s="84">
        <f>SUM(G28:I28)</f>
        <v>28873.346567183995</v>
      </c>
      <c r="K28" s="84">
        <f>J28*40/100</f>
        <v>11549.338626873598</v>
      </c>
      <c r="L28" s="85">
        <f>J28*60/100</f>
        <v>17324.0079403104</v>
      </c>
    </row>
    <row r="29" spans="1:12" ht="48.75" thickBot="1">
      <c r="A29" s="126"/>
      <c r="B29" s="129"/>
      <c r="C29" s="92" t="s">
        <v>159</v>
      </c>
      <c r="D29" s="93" t="s">
        <v>174</v>
      </c>
      <c r="E29" s="94">
        <v>844</v>
      </c>
      <c r="F29" s="94">
        <v>3</v>
      </c>
      <c r="G29" s="84">
        <f>E29*4.85</f>
        <v>4093.3999999999996</v>
      </c>
      <c r="H29" s="84">
        <f>G29*7.68/100</f>
        <v>314.37312</v>
      </c>
      <c r="I29" s="84">
        <f>SUM(G29:H29)*30.98/100</f>
        <v>1365.528112576</v>
      </c>
      <c r="J29" s="84">
        <f>SUM(G29:I29)</f>
        <v>5773.301232576</v>
      </c>
      <c r="K29" s="84">
        <f>J29*40/100</f>
        <v>2309.3204930304</v>
      </c>
      <c r="L29" s="85">
        <f>J29*60/100</f>
        <v>3463.9807395455996</v>
      </c>
    </row>
    <row r="30" spans="1:12" ht="60.75" thickBot="1">
      <c r="A30" s="126"/>
      <c r="B30" s="129"/>
      <c r="C30" s="92" t="s">
        <v>179</v>
      </c>
      <c r="D30" s="95" t="s">
        <v>174</v>
      </c>
      <c r="E30" s="94">
        <v>3166</v>
      </c>
      <c r="F30" s="94">
        <v>9</v>
      </c>
      <c r="G30" s="84">
        <f>E30*4.85</f>
        <v>15355.099999999999</v>
      </c>
      <c r="H30" s="84">
        <f>G30*7.68/100</f>
        <v>1179.2716799999998</v>
      </c>
      <c r="I30" s="84">
        <f>SUM(G30:H30)*30.98/100</f>
        <v>5122.3483464639985</v>
      </c>
      <c r="J30" s="84">
        <f>SUM(G30:I30)</f>
        <v>21656.720026463994</v>
      </c>
      <c r="K30" s="84">
        <f>J30*40/100</f>
        <v>8662.688010585598</v>
      </c>
      <c r="L30" s="85">
        <f>J30*60/100</f>
        <v>12994.032015878398</v>
      </c>
    </row>
    <row r="31" spans="1:12" ht="48">
      <c r="A31" s="126"/>
      <c r="B31" s="129"/>
      <c r="C31" s="96" t="s">
        <v>180</v>
      </c>
      <c r="D31" s="93" t="s">
        <v>174</v>
      </c>
      <c r="E31" s="97">
        <v>2322</v>
      </c>
      <c r="F31" s="97">
        <v>7</v>
      </c>
      <c r="G31" s="84">
        <f>E31*4.85</f>
        <v>11261.699999999999</v>
      </c>
      <c r="H31" s="84">
        <f>G31*7.68/100</f>
        <v>864.8985599999999</v>
      </c>
      <c r="I31" s="84">
        <f>SUM(G31:H31)*30.98/100</f>
        <v>3756.8202338879996</v>
      </c>
      <c r="J31" s="84">
        <f>SUM(G31:I31)</f>
        <v>15883.418793887999</v>
      </c>
      <c r="K31" s="84">
        <f>J31*40/100</f>
        <v>6353.3675175552</v>
      </c>
      <c r="L31" s="85">
        <f>J31*60/100</f>
        <v>9530.051276332799</v>
      </c>
    </row>
    <row r="32" spans="1:12" ht="13.5" thickBot="1">
      <c r="A32" s="127"/>
      <c r="B32" s="130"/>
      <c r="C32" s="86"/>
      <c r="D32" s="86" t="s">
        <v>177</v>
      </c>
      <c r="E32" s="87">
        <f aca="true" t="shared" si="6" ref="E32:L32">SUM(E28:E31)</f>
        <v>10553</v>
      </c>
      <c r="F32" s="87">
        <f t="shared" si="6"/>
        <v>31</v>
      </c>
      <c r="G32" s="88">
        <f t="shared" si="6"/>
        <v>51182.049999999996</v>
      </c>
      <c r="H32" s="88">
        <f t="shared" si="6"/>
        <v>3930.7814399999997</v>
      </c>
      <c r="I32" s="88">
        <f t="shared" si="6"/>
        <v>17073.955180111996</v>
      </c>
      <c r="J32" s="89">
        <f t="shared" si="6"/>
        <v>72186.78662011199</v>
      </c>
      <c r="K32" s="88">
        <f t="shared" si="6"/>
        <v>28874.714648044792</v>
      </c>
      <c r="L32" s="88">
        <f t="shared" si="6"/>
        <v>43312.0719720672</v>
      </c>
    </row>
    <row r="33" spans="1:12" ht="48.75" thickBot="1">
      <c r="A33" s="125">
        <v>8</v>
      </c>
      <c r="B33" s="128" t="s">
        <v>14</v>
      </c>
      <c r="C33" s="81" t="s">
        <v>203</v>
      </c>
      <c r="D33" s="91" t="s">
        <v>174</v>
      </c>
      <c r="E33" s="83">
        <v>800</v>
      </c>
      <c r="F33" s="83">
        <v>3</v>
      </c>
      <c r="G33" s="84">
        <f>E33*4.85</f>
        <v>3879.9999999999995</v>
      </c>
      <c r="H33" s="84">
        <f>G33*7.68/100</f>
        <v>297.9839999999999</v>
      </c>
      <c r="I33" s="84">
        <f>SUM(G33:H33)*30.98/100</f>
        <v>1294.3394431999998</v>
      </c>
      <c r="J33" s="84">
        <f>SUM(G33:I33)</f>
        <v>5472.323443199999</v>
      </c>
      <c r="K33" s="84">
        <f>J33*40/100</f>
        <v>2188.9293772799997</v>
      </c>
      <c r="L33" s="85">
        <f>J33*60/100</f>
        <v>3283.3940659199993</v>
      </c>
    </row>
    <row r="34" spans="1:12" ht="48.75" thickBot="1">
      <c r="A34" s="126"/>
      <c r="B34" s="129"/>
      <c r="C34" s="92" t="s">
        <v>159</v>
      </c>
      <c r="D34" s="93" t="s">
        <v>174</v>
      </c>
      <c r="E34" s="94">
        <v>322</v>
      </c>
      <c r="F34" s="94">
        <v>1</v>
      </c>
      <c r="G34" s="84">
        <f>E34*4.85</f>
        <v>1561.6999999999998</v>
      </c>
      <c r="H34" s="84">
        <f>G34*7.68/100</f>
        <v>119.93855999999998</v>
      </c>
      <c r="I34" s="84">
        <f>SUM(G34:H34)*30.98/100</f>
        <v>520.971625888</v>
      </c>
      <c r="J34" s="84">
        <f>SUM(G34:I34)</f>
        <v>2202.6101858879997</v>
      </c>
      <c r="K34" s="84">
        <f>J34*40/100</f>
        <v>881.0440743551999</v>
      </c>
      <c r="L34" s="85">
        <f>J34*60/100</f>
        <v>1321.5661115327998</v>
      </c>
    </row>
    <row r="35" spans="1:12" ht="72.75" thickBot="1">
      <c r="A35" s="126"/>
      <c r="B35" s="129"/>
      <c r="C35" s="92" t="s">
        <v>209</v>
      </c>
      <c r="D35" s="95" t="s">
        <v>174</v>
      </c>
      <c r="E35" s="94">
        <v>480</v>
      </c>
      <c r="F35" s="94">
        <v>2</v>
      </c>
      <c r="G35" s="84">
        <f>E35*4.85</f>
        <v>2328</v>
      </c>
      <c r="H35" s="84">
        <f>G35*7.68/100</f>
        <v>178.7904</v>
      </c>
      <c r="I35" s="84">
        <f>SUM(G35:H35)*30.98/100</f>
        <v>776.6036659199999</v>
      </c>
      <c r="J35" s="84">
        <f>SUM(G35:I35)</f>
        <v>3283.39406592</v>
      </c>
      <c r="K35" s="84">
        <f>J35*40/100</f>
        <v>1313.357626368</v>
      </c>
      <c r="L35" s="85">
        <f>J35*60/100</f>
        <v>1970.0364395519998</v>
      </c>
    </row>
    <row r="36" spans="1:12" ht="48">
      <c r="A36" s="126"/>
      <c r="B36" s="129"/>
      <c r="C36" s="96" t="s">
        <v>180</v>
      </c>
      <c r="D36" s="93" t="s">
        <v>174</v>
      </c>
      <c r="E36" s="97">
        <v>570</v>
      </c>
      <c r="F36" s="97">
        <v>2</v>
      </c>
      <c r="G36" s="84">
        <f>E36*4.85</f>
        <v>2764.5</v>
      </c>
      <c r="H36" s="84">
        <f>G36*7.68/100</f>
        <v>212.3136</v>
      </c>
      <c r="I36" s="84">
        <f>SUM(G36:H36)*30.98/100</f>
        <v>922.2168532800001</v>
      </c>
      <c r="J36" s="84">
        <f>SUM(G36:I36)</f>
        <v>3899.03045328</v>
      </c>
      <c r="K36" s="84">
        <f>J36*40/100</f>
        <v>1559.612181312</v>
      </c>
      <c r="L36" s="85">
        <f>J36*60/100</f>
        <v>2339.418271968</v>
      </c>
    </row>
    <row r="37" spans="1:12" ht="13.5" thickBot="1">
      <c r="A37" s="127"/>
      <c r="B37" s="130"/>
      <c r="C37" s="86"/>
      <c r="D37" s="86" t="s">
        <v>177</v>
      </c>
      <c r="E37" s="87">
        <f aca="true" t="shared" si="7" ref="E37:L37">SUM(E33:E36)</f>
        <v>2172</v>
      </c>
      <c r="F37" s="87">
        <f t="shared" si="7"/>
        <v>8</v>
      </c>
      <c r="G37" s="88">
        <f t="shared" si="7"/>
        <v>10534.199999999999</v>
      </c>
      <c r="H37" s="88">
        <f t="shared" si="7"/>
        <v>809.02656</v>
      </c>
      <c r="I37" s="88">
        <f t="shared" si="7"/>
        <v>3514.131588288</v>
      </c>
      <c r="J37" s="89">
        <f t="shared" si="7"/>
        <v>14857.358148287998</v>
      </c>
      <c r="K37" s="88">
        <f t="shared" si="7"/>
        <v>5942.9432593152</v>
      </c>
      <c r="L37" s="88">
        <f t="shared" si="7"/>
        <v>8914.414888972799</v>
      </c>
    </row>
    <row r="38" spans="1:12" ht="48.75" thickBot="1">
      <c r="A38" s="125">
        <v>9</v>
      </c>
      <c r="B38" s="128" t="s">
        <v>58</v>
      </c>
      <c r="C38" s="81" t="s">
        <v>210</v>
      </c>
      <c r="D38" s="91" t="s">
        <v>174</v>
      </c>
      <c r="E38" s="83">
        <v>2036</v>
      </c>
      <c r="F38" s="83">
        <v>6</v>
      </c>
      <c r="G38" s="84">
        <f>E38*4.85</f>
        <v>9874.599999999999</v>
      </c>
      <c r="H38" s="84">
        <f>G38*7.68/100</f>
        <v>758.3692799999999</v>
      </c>
      <c r="I38" s="84">
        <f>SUM(G38:H38)*30.98/100</f>
        <v>3294.0938829439997</v>
      </c>
      <c r="J38" s="84">
        <f>SUM(G38:I38)</f>
        <v>13927.063162943998</v>
      </c>
      <c r="K38" s="84">
        <f>J38*40/100</f>
        <v>5570.825265177599</v>
      </c>
      <c r="L38" s="85">
        <f>J38*60/100</f>
        <v>8356.2378977664</v>
      </c>
    </row>
    <row r="39" spans="1:12" ht="36.75" thickBot="1">
      <c r="A39" s="126"/>
      <c r="B39" s="129"/>
      <c r="C39" s="92" t="s">
        <v>182</v>
      </c>
      <c r="D39" s="93" t="s">
        <v>174</v>
      </c>
      <c r="E39" s="94">
        <v>1085</v>
      </c>
      <c r="F39" s="94">
        <v>3</v>
      </c>
      <c r="G39" s="84">
        <f>E39*4.85</f>
        <v>5262.25</v>
      </c>
      <c r="H39" s="84">
        <f>G39*7.68/100</f>
        <v>404.1408</v>
      </c>
      <c r="I39" s="84">
        <f>SUM(G39:H39)*30.98/100</f>
        <v>1755.44786984</v>
      </c>
      <c r="J39" s="84">
        <f>SUM(G39:I39)</f>
        <v>7421.83866984</v>
      </c>
      <c r="K39" s="84">
        <f>J39*40/100</f>
        <v>2968.735467936</v>
      </c>
      <c r="L39" s="85">
        <f>J39*60/100</f>
        <v>4453.103201904</v>
      </c>
    </row>
    <row r="40" spans="1:12" ht="60.75" thickBot="1">
      <c r="A40" s="126"/>
      <c r="B40" s="129"/>
      <c r="C40" s="92" t="s">
        <v>179</v>
      </c>
      <c r="D40" s="95" t="s">
        <v>174</v>
      </c>
      <c r="E40" s="94">
        <v>1628</v>
      </c>
      <c r="F40" s="94">
        <v>5</v>
      </c>
      <c r="G40" s="84">
        <f>E40*4.85</f>
        <v>7895.799999999999</v>
      </c>
      <c r="H40" s="84">
        <f>G40*7.68/100</f>
        <v>606.39744</v>
      </c>
      <c r="I40" s="84">
        <f>SUM(G40:H40)*30.98/100</f>
        <v>2633.980766912</v>
      </c>
      <c r="J40" s="84">
        <f>SUM(G40:I40)</f>
        <v>11136.178206912</v>
      </c>
      <c r="K40" s="84">
        <f>J40*40/100</f>
        <v>4454.4712827648</v>
      </c>
      <c r="L40" s="85">
        <f>J40*60/100</f>
        <v>6681.7069241472</v>
      </c>
    </row>
    <row r="41" spans="1:12" ht="48">
      <c r="A41" s="126"/>
      <c r="B41" s="129"/>
      <c r="C41" s="96" t="s">
        <v>180</v>
      </c>
      <c r="D41" s="93" t="s">
        <v>174</v>
      </c>
      <c r="E41" s="97">
        <v>407</v>
      </c>
      <c r="F41" s="97">
        <v>1</v>
      </c>
      <c r="G41" s="84">
        <f>E41*4.85</f>
        <v>1973.9499999999998</v>
      </c>
      <c r="H41" s="84">
        <f>G41*7.68/100</f>
        <v>151.59936</v>
      </c>
      <c r="I41" s="84">
        <f>SUM(G41:H41)*30.98/100</f>
        <v>658.495191728</v>
      </c>
      <c r="J41" s="84">
        <f>SUM(G41:I41)</f>
        <v>2784.044551728</v>
      </c>
      <c r="K41" s="84">
        <f>J41*40/100</f>
        <v>1113.6178206912</v>
      </c>
      <c r="L41" s="85">
        <f>J41*60/100</f>
        <v>1670.4267310368</v>
      </c>
    </row>
    <row r="42" spans="1:12" ht="13.5" thickBot="1">
      <c r="A42" s="127"/>
      <c r="B42" s="130"/>
      <c r="C42" s="86"/>
      <c r="D42" s="86" t="s">
        <v>177</v>
      </c>
      <c r="E42" s="87">
        <f aca="true" t="shared" si="8" ref="E42:L42">SUM(E38:E41)</f>
        <v>5156</v>
      </c>
      <c r="F42" s="87">
        <f t="shared" si="8"/>
        <v>15</v>
      </c>
      <c r="G42" s="88">
        <f t="shared" si="8"/>
        <v>25006.6</v>
      </c>
      <c r="H42" s="88">
        <f t="shared" si="8"/>
        <v>1920.50688</v>
      </c>
      <c r="I42" s="88">
        <f t="shared" si="8"/>
        <v>8342.017711424</v>
      </c>
      <c r="J42" s="89">
        <f t="shared" si="8"/>
        <v>35269.124591424</v>
      </c>
      <c r="K42" s="88">
        <f t="shared" si="8"/>
        <v>14107.649836569599</v>
      </c>
      <c r="L42" s="88">
        <f t="shared" si="8"/>
        <v>21161.474754854404</v>
      </c>
    </row>
    <row r="43" spans="1:12" ht="48.75" thickBot="1">
      <c r="A43" s="125">
        <v>10</v>
      </c>
      <c r="B43" s="128" t="s">
        <v>60</v>
      </c>
      <c r="C43" s="81" t="s">
        <v>210</v>
      </c>
      <c r="D43" s="91" t="s">
        <v>174</v>
      </c>
      <c r="E43" s="83">
        <v>5649</v>
      </c>
      <c r="F43" s="83">
        <v>17</v>
      </c>
      <c r="G43" s="84">
        <f>E43*4.85</f>
        <v>27397.649999999998</v>
      </c>
      <c r="H43" s="84">
        <f>G43*7.68/100</f>
        <v>2104.1395199999997</v>
      </c>
      <c r="I43" s="84">
        <f>SUM(G43:H43)*30.98/100</f>
        <v>9139.654393296</v>
      </c>
      <c r="J43" s="84">
        <f>SUM(G43:I43)</f>
        <v>38641.443913295996</v>
      </c>
      <c r="K43" s="84">
        <f>J43*40/100</f>
        <v>15456.577565318397</v>
      </c>
      <c r="L43" s="85">
        <f>J43*60/100</f>
        <v>23184.866347977597</v>
      </c>
    </row>
    <row r="44" spans="1:12" ht="48.75" thickBot="1">
      <c r="A44" s="126"/>
      <c r="B44" s="129"/>
      <c r="C44" s="92" t="s">
        <v>159</v>
      </c>
      <c r="D44" s="93" t="s">
        <v>174</v>
      </c>
      <c r="E44" s="94">
        <v>5649</v>
      </c>
      <c r="F44" s="94">
        <v>17</v>
      </c>
      <c r="G44" s="84">
        <f>E44*4.85</f>
        <v>27397.649999999998</v>
      </c>
      <c r="H44" s="84">
        <f>G44*7.68/100</f>
        <v>2104.1395199999997</v>
      </c>
      <c r="I44" s="84">
        <f>SUM(G44:H44)*30.98/100</f>
        <v>9139.654393296</v>
      </c>
      <c r="J44" s="84">
        <f>SUM(G44:I44)</f>
        <v>38641.443913295996</v>
      </c>
      <c r="K44" s="84">
        <f>J44*40/100</f>
        <v>15456.577565318397</v>
      </c>
      <c r="L44" s="85">
        <f>J44*60/100</f>
        <v>23184.866347977597</v>
      </c>
    </row>
    <row r="45" spans="1:12" ht="72.75" thickBot="1">
      <c r="A45" s="126"/>
      <c r="B45" s="129"/>
      <c r="C45" s="92" t="s">
        <v>209</v>
      </c>
      <c r="D45" s="95" t="s">
        <v>174</v>
      </c>
      <c r="E45" s="94">
        <v>3750</v>
      </c>
      <c r="F45" s="94">
        <v>11</v>
      </c>
      <c r="G45" s="84">
        <f>E45*4.85</f>
        <v>18187.5</v>
      </c>
      <c r="H45" s="84">
        <f>G45*7.68/100</f>
        <v>1396.8</v>
      </c>
      <c r="I45" s="84">
        <f>SUM(G45:H45)*30.98/100</f>
        <v>6067.2161399999995</v>
      </c>
      <c r="J45" s="84">
        <f>SUM(G45:I45)</f>
        <v>25651.51614</v>
      </c>
      <c r="K45" s="84">
        <f>J45*40/100</f>
        <v>10260.606456</v>
      </c>
      <c r="L45" s="85">
        <f>J45*60/100</f>
        <v>15390.909683999998</v>
      </c>
    </row>
    <row r="46" spans="1:12" ht="48.75" thickBot="1">
      <c r="A46" s="126"/>
      <c r="B46" s="129"/>
      <c r="C46" s="96" t="s">
        <v>180</v>
      </c>
      <c r="D46" s="93" t="s">
        <v>174</v>
      </c>
      <c r="E46" s="97">
        <v>3750</v>
      </c>
      <c r="F46" s="97">
        <v>11</v>
      </c>
      <c r="G46" s="84">
        <f>E46*4.85</f>
        <v>18187.5</v>
      </c>
      <c r="H46" s="84">
        <f>G46*7.68/100</f>
        <v>1396.8</v>
      </c>
      <c r="I46" s="84">
        <f>SUM(G46:H46)*30.98/100</f>
        <v>6067.2161399999995</v>
      </c>
      <c r="J46" s="84">
        <f>SUM(G46:I46)</f>
        <v>25651.51614</v>
      </c>
      <c r="K46" s="84">
        <f>J46*40/100</f>
        <v>10260.606456</v>
      </c>
      <c r="L46" s="85">
        <f>J46*60/100</f>
        <v>15390.909683999998</v>
      </c>
    </row>
    <row r="47" spans="1:12" ht="60">
      <c r="A47" s="126"/>
      <c r="B47" s="129"/>
      <c r="C47" s="96" t="s">
        <v>170</v>
      </c>
      <c r="D47" s="98" t="s">
        <v>174</v>
      </c>
      <c r="E47" s="97">
        <v>3750</v>
      </c>
      <c r="F47" s="97">
        <v>11</v>
      </c>
      <c r="G47" s="84">
        <f>E47*4.85</f>
        <v>18187.5</v>
      </c>
      <c r="H47" s="84">
        <f>G47*7.68/100</f>
        <v>1396.8</v>
      </c>
      <c r="I47" s="84">
        <f>SUM(G47:H47)*30.98/100</f>
        <v>6067.2161399999995</v>
      </c>
      <c r="J47" s="84">
        <f>SUM(G47:I47)</f>
        <v>25651.51614</v>
      </c>
      <c r="K47" s="84">
        <f>J47*40/100</f>
        <v>10260.606456</v>
      </c>
      <c r="L47" s="85">
        <f>J47*60/100</f>
        <v>15390.909683999998</v>
      </c>
    </row>
    <row r="48" spans="1:12" ht="13.5" thickBot="1">
      <c r="A48" s="126"/>
      <c r="B48" s="137"/>
      <c r="C48" s="99"/>
      <c r="D48" s="99" t="s">
        <v>177</v>
      </c>
      <c r="E48" s="100">
        <f aca="true" t="shared" si="9" ref="E48:L48">SUM(E43:E47)</f>
        <v>22548</v>
      </c>
      <c r="F48" s="100">
        <f t="shared" si="9"/>
        <v>67</v>
      </c>
      <c r="G48" s="101">
        <f t="shared" si="9"/>
        <v>109357.79999999999</v>
      </c>
      <c r="H48" s="101">
        <f t="shared" si="9"/>
        <v>8398.679039999999</v>
      </c>
      <c r="I48" s="101">
        <f t="shared" si="9"/>
        <v>36480.957206592</v>
      </c>
      <c r="J48" s="102">
        <f t="shared" si="9"/>
        <v>154237.43624659197</v>
      </c>
      <c r="K48" s="101">
        <f t="shared" si="9"/>
        <v>61694.974498636795</v>
      </c>
      <c r="L48" s="101">
        <f t="shared" si="9"/>
        <v>92542.4617479552</v>
      </c>
    </row>
    <row r="49" spans="1:12" ht="48.75" thickBot="1">
      <c r="A49" s="125">
        <v>11</v>
      </c>
      <c r="B49" s="128" t="s">
        <v>183</v>
      </c>
      <c r="C49" s="81" t="s">
        <v>210</v>
      </c>
      <c r="D49" s="82" t="s">
        <v>174</v>
      </c>
      <c r="E49" s="83">
        <v>2402</v>
      </c>
      <c r="F49" s="83">
        <v>7</v>
      </c>
      <c r="G49" s="84">
        <f>E49*4.85</f>
        <v>11649.699999999999</v>
      </c>
      <c r="H49" s="84">
        <f>G49*7.68/100</f>
        <v>894.6969599999998</v>
      </c>
      <c r="I49" s="84">
        <f>SUM(G49:H49)*30.98/100</f>
        <v>3886.2541782079993</v>
      </c>
      <c r="J49" s="84">
        <f>SUM(G49:I49)</f>
        <v>16430.651138208</v>
      </c>
      <c r="K49" s="84">
        <f>J49*40/100</f>
        <v>6572.260455283199</v>
      </c>
      <c r="L49" s="85">
        <f>J49*60/100</f>
        <v>9858.390682924799</v>
      </c>
    </row>
    <row r="50" spans="1:12" ht="51.75" customHeight="1">
      <c r="A50" s="126"/>
      <c r="B50" s="129"/>
      <c r="C50" s="96" t="s">
        <v>179</v>
      </c>
      <c r="D50" s="98" t="s">
        <v>174</v>
      </c>
      <c r="E50" s="97">
        <v>2402</v>
      </c>
      <c r="F50" s="97">
        <v>7</v>
      </c>
      <c r="G50" s="84">
        <f>E50*4.85</f>
        <v>11649.699999999999</v>
      </c>
      <c r="H50" s="84">
        <f>G50*7.68/100</f>
        <v>894.6969599999998</v>
      </c>
      <c r="I50" s="84">
        <f>SUM(G50:H50)*30.98/100</f>
        <v>3886.2541782079993</v>
      </c>
      <c r="J50" s="84">
        <f>SUM(G50:I50)</f>
        <v>16430.651138208</v>
      </c>
      <c r="K50" s="84">
        <f>J50*40/100</f>
        <v>6572.260455283199</v>
      </c>
      <c r="L50" s="85">
        <f>J50*60/100</f>
        <v>9858.390682924799</v>
      </c>
    </row>
    <row r="51" spans="1:12" ht="13.5" thickBot="1">
      <c r="A51" s="127"/>
      <c r="B51" s="130"/>
      <c r="C51" s="86"/>
      <c r="D51" s="86" t="s">
        <v>177</v>
      </c>
      <c r="E51" s="87">
        <f aca="true" t="shared" si="10" ref="E51:L51">SUM(E49:E50)</f>
        <v>4804</v>
      </c>
      <c r="F51" s="87">
        <f t="shared" si="10"/>
        <v>14</v>
      </c>
      <c r="G51" s="88">
        <f t="shared" si="10"/>
        <v>23299.399999999998</v>
      </c>
      <c r="H51" s="88">
        <f t="shared" si="10"/>
        <v>1789.3939199999995</v>
      </c>
      <c r="I51" s="88">
        <f t="shared" si="10"/>
        <v>7772.508356415999</v>
      </c>
      <c r="J51" s="89">
        <f t="shared" si="10"/>
        <v>32861.302276416</v>
      </c>
      <c r="K51" s="88">
        <f t="shared" si="10"/>
        <v>13144.520910566398</v>
      </c>
      <c r="L51" s="90">
        <f t="shared" si="10"/>
        <v>19716.781365849598</v>
      </c>
    </row>
    <row r="52" spans="1:12" ht="72">
      <c r="A52" s="125">
        <v>12</v>
      </c>
      <c r="B52" s="128" t="s">
        <v>70</v>
      </c>
      <c r="C52" s="92" t="s">
        <v>209</v>
      </c>
      <c r="D52" s="82" t="s">
        <v>174</v>
      </c>
      <c r="E52" s="83">
        <v>14412</v>
      </c>
      <c r="F52" s="83">
        <v>43</v>
      </c>
      <c r="G52" s="84">
        <f>E52*4.85</f>
        <v>69898.2</v>
      </c>
      <c r="H52" s="84">
        <f>G52*7.68/100</f>
        <v>5368.1817599999995</v>
      </c>
      <c r="I52" s="84">
        <f>SUM(G52:H52)*30.98/100</f>
        <v>23317.525069247997</v>
      </c>
      <c r="J52" s="84">
        <f>SUM(G52:I52)</f>
        <v>98583.90682924798</v>
      </c>
      <c r="K52" s="84">
        <f>J52*40/100</f>
        <v>39433.56273169919</v>
      </c>
      <c r="L52" s="85">
        <f>J52*60/100</f>
        <v>59150.34409754879</v>
      </c>
    </row>
    <row r="53" spans="1:12" ht="13.5" thickBot="1">
      <c r="A53" s="127"/>
      <c r="B53" s="130"/>
      <c r="C53" s="86"/>
      <c r="D53" s="86" t="s">
        <v>177</v>
      </c>
      <c r="E53" s="87">
        <f aca="true" t="shared" si="11" ref="E53:L53">SUM(E52)</f>
        <v>14412</v>
      </c>
      <c r="F53" s="87">
        <f t="shared" si="11"/>
        <v>43</v>
      </c>
      <c r="G53" s="88">
        <f t="shared" si="11"/>
        <v>69898.2</v>
      </c>
      <c r="H53" s="88">
        <f t="shared" si="11"/>
        <v>5368.1817599999995</v>
      </c>
      <c r="I53" s="88">
        <f t="shared" si="11"/>
        <v>23317.525069247997</v>
      </c>
      <c r="J53" s="89">
        <f t="shared" si="11"/>
        <v>98583.90682924798</v>
      </c>
      <c r="K53" s="88">
        <f t="shared" si="11"/>
        <v>39433.56273169919</v>
      </c>
      <c r="L53" s="90">
        <f t="shared" si="11"/>
        <v>59150.34409754879</v>
      </c>
    </row>
    <row r="54" spans="1:12" ht="48">
      <c r="A54" s="125">
        <v>13</v>
      </c>
      <c r="B54" s="128" t="s">
        <v>184</v>
      </c>
      <c r="C54" s="81" t="s">
        <v>210</v>
      </c>
      <c r="D54" s="82" t="s">
        <v>174</v>
      </c>
      <c r="E54" s="83">
        <v>3162</v>
      </c>
      <c r="F54" s="83">
        <v>9</v>
      </c>
      <c r="G54" s="84">
        <f>E54*4.85</f>
        <v>15335.699999999999</v>
      </c>
      <c r="H54" s="84">
        <f>G54*7.68/100</f>
        <v>1177.7817599999998</v>
      </c>
      <c r="I54" s="84">
        <f>SUM(G54:H54)*30.98/100</f>
        <v>5115.876649248</v>
      </c>
      <c r="J54" s="84">
        <f>SUM(G54:I54)</f>
        <v>21629.358409247998</v>
      </c>
      <c r="K54" s="84">
        <f>J54*40/100</f>
        <v>8651.7433636992</v>
      </c>
      <c r="L54" s="85">
        <f>J54*60/100</f>
        <v>12977.615045548799</v>
      </c>
    </row>
    <row r="55" spans="1:12" ht="13.5" thickBot="1">
      <c r="A55" s="127"/>
      <c r="B55" s="130"/>
      <c r="C55" s="86"/>
      <c r="D55" s="86" t="s">
        <v>177</v>
      </c>
      <c r="E55" s="87">
        <f aca="true" t="shared" si="12" ref="E55:L55">SUM(E54)</f>
        <v>3162</v>
      </c>
      <c r="F55" s="87">
        <f t="shared" si="12"/>
        <v>9</v>
      </c>
      <c r="G55" s="88">
        <f t="shared" si="12"/>
        <v>15335.699999999999</v>
      </c>
      <c r="H55" s="88">
        <f t="shared" si="12"/>
        <v>1177.7817599999998</v>
      </c>
      <c r="I55" s="88">
        <f t="shared" si="12"/>
        <v>5115.876649248</v>
      </c>
      <c r="J55" s="89">
        <f t="shared" si="12"/>
        <v>21629.358409247998</v>
      </c>
      <c r="K55" s="88">
        <f t="shared" si="12"/>
        <v>8651.7433636992</v>
      </c>
      <c r="L55" s="90">
        <f t="shared" si="12"/>
        <v>12977.615045548799</v>
      </c>
    </row>
    <row r="56" spans="1:12" ht="60">
      <c r="A56" s="125">
        <v>14</v>
      </c>
      <c r="B56" s="128" t="s">
        <v>185</v>
      </c>
      <c r="C56" s="96" t="s">
        <v>170</v>
      </c>
      <c r="D56" s="82" t="s">
        <v>174</v>
      </c>
      <c r="E56" s="83">
        <v>3077</v>
      </c>
      <c r="F56" s="83">
        <v>9</v>
      </c>
      <c r="G56" s="84">
        <f>E56*4.85</f>
        <v>14923.449999999999</v>
      </c>
      <c r="H56" s="84">
        <f>G56*7.68/100</f>
        <v>1146.12096</v>
      </c>
      <c r="I56" s="84">
        <f>SUM(G56:H56)*30.98/100</f>
        <v>4978.353083408</v>
      </c>
      <c r="J56" s="84">
        <f>SUM(G56:I56)</f>
        <v>21047.924043408</v>
      </c>
      <c r="K56" s="84">
        <f>J56*40/100</f>
        <v>8419.169617363199</v>
      </c>
      <c r="L56" s="85">
        <f>J56*60/100</f>
        <v>12628.754426044798</v>
      </c>
    </row>
    <row r="57" spans="1:12" ht="13.5" thickBot="1">
      <c r="A57" s="127"/>
      <c r="B57" s="130"/>
      <c r="C57" s="86"/>
      <c r="D57" s="86" t="s">
        <v>177</v>
      </c>
      <c r="E57" s="87">
        <f aca="true" t="shared" si="13" ref="E57:L57">SUM(E56)</f>
        <v>3077</v>
      </c>
      <c r="F57" s="87">
        <f t="shared" si="13"/>
        <v>9</v>
      </c>
      <c r="G57" s="88">
        <f t="shared" si="13"/>
        <v>14923.449999999999</v>
      </c>
      <c r="H57" s="88">
        <f t="shared" si="13"/>
        <v>1146.12096</v>
      </c>
      <c r="I57" s="88">
        <f t="shared" si="13"/>
        <v>4978.353083408</v>
      </c>
      <c r="J57" s="89">
        <f t="shared" si="13"/>
        <v>21047.924043408</v>
      </c>
      <c r="K57" s="88">
        <f t="shared" si="13"/>
        <v>8419.169617363199</v>
      </c>
      <c r="L57" s="90">
        <f t="shared" si="13"/>
        <v>12628.754426044798</v>
      </c>
    </row>
    <row r="58" spans="1:12" ht="60">
      <c r="A58" s="125">
        <v>15</v>
      </c>
      <c r="B58" s="128" t="s">
        <v>186</v>
      </c>
      <c r="C58" s="96" t="s">
        <v>170</v>
      </c>
      <c r="D58" s="82" t="s">
        <v>174</v>
      </c>
      <c r="E58" s="83">
        <v>1050</v>
      </c>
      <c r="F58" s="83">
        <v>3</v>
      </c>
      <c r="G58" s="84">
        <f>E58*4.85</f>
        <v>5092.5</v>
      </c>
      <c r="H58" s="84">
        <f>G58*7.68/100</f>
        <v>391.10400000000004</v>
      </c>
      <c r="I58" s="84">
        <f>SUM(G58:H58)*30.98/100</f>
        <v>1698.8205192</v>
      </c>
      <c r="J58" s="84">
        <f>SUM(G58:I58)</f>
        <v>7182.4245192</v>
      </c>
      <c r="K58" s="84">
        <f>J58*40/100</f>
        <v>2872.96980768</v>
      </c>
      <c r="L58" s="85">
        <f>J58*60/100</f>
        <v>4309.45471152</v>
      </c>
    </row>
    <row r="59" spans="1:12" ht="13.5" thickBot="1">
      <c r="A59" s="127"/>
      <c r="B59" s="130"/>
      <c r="C59" s="86"/>
      <c r="D59" s="86" t="s">
        <v>177</v>
      </c>
      <c r="E59" s="87">
        <f aca="true" t="shared" si="14" ref="E59:L59">SUM(E58)</f>
        <v>1050</v>
      </c>
      <c r="F59" s="87">
        <f t="shared" si="14"/>
        <v>3</v>
      </c>
      <c r="G59" s="88">
        <f t="shared" si="14"/>
        <v>5092.5</v>
      </c>
      <c r="H59" s="88">
        <f t="shared" si="14"/>
        <v>391.10400000000004</v>
      </c>
      <c r="I59" s="88">
        <f t="shared" si="14"/>
        <v>1698.8205192</v>
      </c>
      <c r="J59" s="89">
        <f t="shared" si="14"/>
        <v>7182.4245192</v>
      </c>
      <c r="K59" s="88">
        <f t="shared" si="14"/>
        <v>2872.96980768</v>
      </c>
      <c r="L59" s="90">
        <f t="shared" si="14"/>
        <v>4309.45471152</v>
      </c>
    </row>
    <row r="60" spans="1:12" ht="60">
      <c r="A60" s="125">
        <v>16</v>
      </c>
      <c r="B60" s="128" t="s">
        <v>187</v>
      </c>
      <c r="C60" s="96" t="s">
        <v>170</v>
      </c>
      <c r="D60" s="82" t="s">
        <v>174</v>
      </c>
      <c r="E60" s="83">
        <v>3783</v>
      </c>
      <c r="F60" s="83">
        <v>11</v>
      </c>
      <c r="G60" s="84">
        <f>E60*4.85</f>
        <v>18347.55</v>
      </c>
      <c r="H60" s="84">
        <f>G60*7.68/100</f>
        <v>1409.0918399999998</v>
      </c>
      <c r="I60" s="84">
        <f>SUM(G60:H60)*30.98/100</f>
        <v>6120.607642032</v>
      </c>
      <c r="J60" s="84">
        <f>SUM(G60:I60)</f>
        <v>25877.249482032</v>
      </c>
      <c r="K60" s="84">
        <f>J60*40/100</f>
        <v>10350.8997928128</v>
      </c>
      <c r="L60" s="85">
        <f>J60*60/100</f>
        <v>15526.349689219198</v>
      </c>
    </row>
    <row r="61" spans="1:12" ht="13.5" thickBot="1">
      <c r="A61" s="127"/>
      <c r="B61" s="130"/>
      <c r="C61" s="86"/>
      <c r="D61" s="86" t="s">
        <v>177</v>
      </c>
      <c r="E61" s="87">
        <f aca="true" t="shared" si="15" ref="E61:L61">SUM(E60)</f>
        <v>3783</v>
      </c>
      <c r="F61" s="87">
        <f t="shared" si="15"/>
        <v>11</v>
      </c>
      <c r="G61" s="88">
        <f t="shared" si="15"/>
        <v>18347.55</v>
      </c>
      <c r="H61" s="88">
        <f t="shared" si="15"/>
        <v>1409.0918399999998</v>
      </c>
      <c r="I61" s="88">
        <f t="shared" si="15"/>
        <v>6120.607642032</v>
      </c>
      <c r="J61" s="89">
        <f t="shared" si="15"/>
        <v>25877.249482032</v>
      </c>
      <c r="K61" s="88">
        <f t="shared" si="15"/>
        <v>10350.8997928128</v>
      </c>
      <c r="L61" s="90">
        <f t="shared" si="15"/>
        <v>15526.349689219198</v>
      </c>
    </row>
    <row r="62" spans="1:12" ht="60">
      <c r="A62" s="125">
        <v>17</v>
      </c>
      <c r="B62" s="128" t="s">
        <v>188</v>
      </c>
      <c r="C62" s="96" t="s">
        <v>170</v>
      </c>
      <c r="D62" s="82" t="s">
        <v>174</v>
      </c>
      <c r="E62" s="83">
        <v>1025</v>
      </c>
      <c r="F62" s="83">
        <v>3</v>
      </c>
      <c r="G62" s="84">
        <f>E62*4.85</f>
        <v>4971.25</v>
      </c>
      <c r="H62" s="84">
        <f>G62*7.68/100</f>
        <v>381.792</v>
      </c>
      <c r="I62" s="84">
        <f>SUM(G62:H62)*30.98/100</f>
        <v>1658.3724116</v>
      </c>
      <c r="J62" s="84">
        <f>SUM(G62:I62)</f>
        <v>7011.414411600001</v>
      </c>
      <c r="K62" s="84">
        <f>J62*40/100</f>
        <v>2804.5657646400005</v>
      </c>
      <c r="L62" s="85">
        <f>J62*60/100</f>
        <v>4206.84864696</v>
      </c>
    </row>
    <row r="63" spans="1:12" ht="13.5" thickBot="1">
      <c r="A63" s="127"/>
      <c r="B63" s="130"/>
      <c r="C63" s="86"/>
      <c r="D63" s="86" t="s">
        <v>177</v>
      </c>
      <c r="E63" s="87">
        <f aca="true" t="shared" si="16" ref="E63:L63">SUM(E62)</f>
        <v>1025</v>
      </c>
      <c r="F63" s="87">
        <f t="shared" si="16"/>
        <v>3</v>
      </c>
      <c r="G63" s="88">
        <f t="shared" si="16"/>
        <v>4971.25</v>
      </c>
      <c r="H63" s="88">
        <f t="shared" si="16"/>
        <v>381.792</v>
      </c>
      <c r="I63" s="88">
        <f t="shared" si="16"/>
        <v>1658.3724116</v>
      </c>
      <c r="J63" s="89">
        <f t="shared" si="16"/>
        <v>7011.414411600001</v>
      </c>
      <c r="K63" s="88">
        <f t="shared" si="16"/>
        <v>2804.5657646400005</v>
      </c>
      <c r="L63" s="90">
        <f t="shared" si="16"/>
        <v>4206.84864696</v>
      </c>
    </row>
    <row r="64" spans="1:12" ht="60">
      <c r="A64" s="125">
        <v>18</v>
      </c>
      <c r="B64" s="128" t="s">
        <v>189</v>
      </c>
      <c r="C64" s="96" t="s">
        <v>170</v>
      </c>
      <c r="D64" s="82" t="s">
        <v>174</v>
      </c>
      <c r="E64" s="83">
        <v>1356</v>
      </c>
      <c r="F64" s="83">
        <v>4</v>
      </c>
      <c r="G64" s="84">
        <f>E64*4.85</f>
        <v>6576.599999999999</v>
      </c>
      <c r="H64" s="84">
        <f>G64*7.68/100</f>
        <v>505.08287999999993</v>
      </c>
      <c r="I64" s="84">
        <f>SUM(G64:H64)*30.98/100</f>
        <v>2193.9053562239997</v>
      </c>
      <c r="J64" s="84">
        <f>SUM(G64:I64)</f>
        <v>9275.588236223999</v>
      </c>
      <c r="K64" s="84">
        <f>J64*40/100</f>
        <v>3710.2352944895997</v>
      </c>
      <c r="L64" s="85">
        <f>J64*60/100</f>
        <v>5565.3529417344</v>
      </c>
    </row>
    <row r="65" spans="1:12" ht="13.5" thickBot="1">
      <c r="A65" s="127"/>
      <c r="B65" s="130"/>
      <c r="C65" s="86"/>
      <c r="D65" s="86" t="s">
        <v>177</v>
      </c>
      <c r="E65" s="87">
        <f aca="true" t="shared" si="17" ref="E65:L65">SUM(E64)</f>
        <v>1356</v>
      </c>
      <c r="F65" s="87">
        <f t="shared" si="17"/>
        <v>4</v>
      </c>
      <c r="G65" s="88">
        <f t="shared" si="17"/>
        <v>6576.599999999999</v>
      </c>
      <c r="H65" s="88">
        <f t="shared" si="17"/>
        <v>505.08287999999993</v>
      </c>
      <c r="I65" s="88">
        <f t="shared" si="17"/>
        <v>2193.9053562239997</v>
      </c>
      <c r="J65" s="89">
        <f t="shared" si="17"/>
        <v>9275.588236223999</v>
      </c>
      <c r="K65" s="88">
        <f t="shared" si="17"/>
        <v>3710.2352944895997</v>
      </c>
      <c r="L65" s="90">
        <f t="shared" si="17"/>
        <v>5565.3529417344</v>
      </c>
    </row>
    <row r="66" spans="1:12" ht="60">
      <c r="A66" s="125">
        <v>19</v>
      </c>
      <c r="B66" s="128" t="s">
        <v>190</v>
      </c>
      <c r="C66" s="96" t="s">
        <v>170</v>
      </c>
      <c r="D66" s="82" t="s">
        <v>174</v>
      </c>
      <c r="E66" s="83">
        <v>1324</v>
      </c>
      <c r="F66" s="83">
        <v>4</v>
      </c>
      <c r="G66" s="84">
        <f>E66*4.85</f>
        <v>6421.4</v>
      </c>
      <c r="H66" s="84">
        <f>G66*7.68/100</f>
        <v>493.16352</v>
      </c>
      <c r="I66" s="84">
        <f>SUM(G66:H66)*30.98/100</f>
        <v>2142.131778496</v>
      </c>
      <c r="J66" s="84">
        <f>SUM(G66:I66)</f>
        <v>9056.695298496</v>
      </c>
      <c r="K66" s="84">
        <f>J66*40/100</f>
        <v>3622.6781193984</v>
      </c>
      <c r="L66" s="85">
        <f>J66*60/100</f>
        <v>5434.017179097601</v>
      </c>
    </row>
    <row r="67" spans="1:12" ht="13.5" thickBot="1">
      <c r="A67" s="127"/>
      <c r="B67" s="130"/>
      <c r="C67" s="86"/>
      <c r="D67" s="86" t="s">
        <v>177</v>
      </c>
      <c r="E67" s="87">
        <f aca="true" t="shared" si="18" ref="E67:L67">SUM(E66)</f>
        <v>1324</v>
      </c>
      <c r="F67" s="87">
        <f t="shared" si="18"/>
        <v>4</v>
      </c>
      <c r="G67" s="88">
        <f t="shared" si="18"/>
        <v>6421.4</v>
      </c>
      <c r="H67" s="88">
        <f t="shared" si="18"/>
        <v>493.16352</v>
      </c>
      <c r="I67" s="88">
        <f t="shared" si="18"/>
        <v>2142.131778496</v>
      </c>
      <c r="J67" s="89">
        <f t="shared" si="18"/>
        <v>9056.695298496</v>
      </c>
      <c r="K67" s="88">
        <f t="shared" si="18"/>
        <v>3622.6781193984</v>
      </c>
      <c r="L67" s="90">
        <f t="shared" si="18"/>
        <v>5434.017179097601</v>
      </c>
    </row>
    <row r="68" spans="1:12" ht="60">
      <c r="A68" s="125">
        <v>20</v>
      </c>
      <c r="B68" s="128" t="s">
        <v>191</v>
      </c>
      <c r="C68" s="96" t="s">
        <v>170</v>
      </c>
      <c r="D68" s="82" t="s">
        <v>174</v>
      </c>
      <c r="E68" s="83">
        <v>4203</v>
      </c>
      <c r="F68" s="83">
        <v>12</v>
      </c>
      <c r="G68" s="84">
        <f>E68*4.85</f>
        <v>20384.55</v>
      </c>
      <c r="H68" s="84">
        <f>G68*7.68/100</f>
        <v>1565.53344</v>
      </c>
      <c r="I68" s="84">
        <f>SUM(G68:H68)*30.98/100</f>
        <v>6800.135849712</v>
      </c>
      <c r="J68" s="84">
        <f>SUM(G68:I68)</f>
        <v>28750.219289711997</v>
      </c>
      <c r="K68" s="84">
        <f>J68*40/100</f>
        <v>11500.087715884798</v>
      </c>
      <c r="L68" s="85">
        <f>J68*60/100</f>
        <v>17250.131573827195</v>
      </c>
    </row>
    <row r="69" spans="1:12" ht="13.5" thickBot="1">
      <c r="A69" s="127"/>
      <c r="B69" s="130"/>
      <c r="C69" s="86"/>
      <c r="D69" s="86" t="s">
        <v>177</v>
      </c>
      <c r="E69" s="87">
        <f aca="true" t="shared" si="19" ref="E69:L69">SUM(E68)</f>
        <v>4203</v>
      </c>
      <c r="F69" s="87">
        <f t="shared" si="19"/>
        <v>12</v>
      </c>
      <c r="G69" s="88">
        <f t="shared" si="19"/>
        <v>20384.55</v>
      </c>
      <c r="H69" s="88">
        <f t="shared" si="19"/>
        <v>1565.53344</v>
      </c>
      <c r="I69" s="88">
        <f t="shared" si="19"/>
        <v>6800.135849712</v>
      </c>
      <c r="J69" s="89">
        <f t="shared" si="19"/>
        <v>28750.219289711997</v>
      </c>
      <c r="K69" s="88">
        <f t="shared" si="19"/>
        <v>11500.087715884798</v>
      </c>
      <c r="L69" s="90">
        <f t="shared" si="19"/>
        <v>17250.131573827195</v>
      </c>
    </row>
    <row r="70" spans="1:12" ht="48.75" thickBot="1">
      <c r="A70" s="125">
        <v>21</v>
      </c>
      <c r="B70" s="128" t="s">
        <v>192</v>
      </c>
      <c r="C70" s="92" t="s">
        <v>159</v>
      </c>
      <c r="D70" s="82" t="s">
        <v>174</v>
      </c>
      <c r="E70" s="83">
        <v>2097</v>
      </c>
      <c r="F70" s="83">
        <v>6</v>
      </c>
      <c r="G70" s="84">
        <f>E70*4.85</f>
        <v>10170.449999999999</v>
      </c>
      <c r="H70" s="84">
        <f>G70*7.68/100</f>
        <v>781.0905599999999</v>
      </c>
      <c r="I70" s="84">
        <f>SUM(G70:H70)*30.98/100</f>
        <v>3392.7872654880002</v>
      </c>
      <c r="J70" s="84">
        <f>SUM(G70:I70)</f>
        <v>14344.327825487999</v>
      </c>
      <c r="K70" s="84">
        <f>J70*40/100</f>
        <v>5737.7311301951995</v>
      </c>
      <c r="L70" s="85">
        <f>J70*60/100</f>
        <v>8606.5966952928</v>
      </c>
    </row>
    <row r="71" spans="1:12" ht="60">
      <c r="A71" s="126"/>
      <c r="B71" s="129"/>
      <c r="C71" s="96" t="s">
        <v>170</v>
      </c>
      <c r="D71" s="82" t="s">
        <v>174</v>
      </c>
      <c r="E71" s="103">
        <v>2097</v>
      </c>
      <c r="F71" s="103">
        <v>6</v>
      </c>
      <c r="G71" s="84">
        <f>E71*4.85</f>
        <v>10170.449999999999</v>
      </c>
      <c r="H71" s="84">
        <f>G71*7.68/100</f>
        <v>781.0905599999999</v>
      </c>
      <c r="I71" s="84">
        <f>SUM(G71:H71)*30.98/100</f>
        <v>3392.7872654880002</v>
      </c>
      <c r="J71" s="84">
        <f>SUM(G71:I71)</f>
        <v>14344.327825487999</v>
      </c>
      <c r="K71" s="84">
        <f>J71*40/100</f>
        <v>5737.7311301951995</v>
      </c>
      <c r="L71" s="85">
        <f>J71*60/100</f>
        <v>8606.5966952928</v>
      </c>
    </row>
    <row r="72" spans="1:12" ht="13.5" thickBot="1">
      <c r="A72" s="127"/>
      <c r="B72" s="130"/>
      <c r="C72" s="86"/>
      <c r="D72" s="86" t="s">
        <v>177</v>
      </c>
      <c r="E72" s="87">
        <f>SUM(E70:E71)</f>
        <v>4194</v>
      </c>
      <c r="F72" s="87">
        <f aca="true" t="shared" si="20" ref="F72:L72">SUM(F70:F71)</f>
        <v>12</v>
      </c>
      <c r="G72" s="88">
        <f t="shared" si="20"/>
        <v>20340.899999999998</v>
      </c>
      <c r="H72" s="88">
        <f t="shared" si="20"/>
        <v>1562.1811199999997</v>
      </c>
      <c r="I72" s="88">
        <f t="shared" si="20"/>
        <v>6785.5745309760005</v>
      </c>
      <c r="J72" s="89">
        <f t="shared" si="20"/>
        <v>28688.655650975998</v>
      </c>
      <c r="K72" s="88">
        <f t="shared" si="20"/>
        <v>11475.462260390399</v>
      </c>
      <c r="L72" s="88">
        <f t="shared" si="20"/>
        <v>17213.1933905856</v>
      </c>
    </row>
    <row r="73" spans="1:12" ht="60">
      <c r="A73" s="125">
        <v>22</v>
      </c>
      <c r="B73" s="128" t="s">
        <v>193</v>
      </c>
      <c r="C73" s="96" t="s">
        <v>170</v>
      </c>
      <c r="D73" s="82" t="s">
        <v>174</v>
      </c>
      <c r="E73" s="83">
        <v>1490</v>
      </c>
      <c r="F73" s="83">
        <v>5</v>
      </c>
      <c r="G73" s="84">
        <f>E73*4.85</f>
        <v>7226.499999999999</v>
      </c>
      <c r="H73" s="84">
        <f>G73*7.68/100</f>
        <v>554.9951999999998</v>
      </c>
      <c r="I73" s="84">
        <f>SUM(G73:H73)*30.98/100</f>
        <v>2410.7072129599997</v>
      </c>
      <c r="J73" s="84">
        <f>SUM(G73:I73)</f>
        <v>10192.20241296</v>
      </c>
      <c r="K73" s="84">
        <f>J73*40/100</f>
        <v>4076.880965184</v>
      </c>
      <c r="L73" s="85">
        <f>J73*60/100</f>
        <v>6115.321447775999</v>
      </c>
    </row>
    <row r="74" spans="1:12" ht="13.5" thickBot="1">
      <c r="A74" s="127"/>
      <c r="B74" s="130"/>
      <c r="C74" s="86"/>
      <c r="D74" s="86" t="s">
        <v>177</v>
      </c>
      <c r="E74" s="87">
        <f aca="true" t="shared" si="21" ref="E74:L74">SUM(E73)</f>
        <v>1490</v>
      </c>
      <c r="F74" s="87">
        <f t="shared" si="21"/>
        <v>5</v>
      </c>
      <c r="G74" s="88">
        <f t="shared" si="21"/>
        <v>7226.499999999999</v>
      </c>
      <c r="H74" s="88">
        <f t="shared" si="21"/>
        <v>554.9951999999998</v>
      </c>
      <c r="I74" s="88">
        <f t="shared" si="21"/>
        <v>2410.7072129599997</v>
      </c>
      <c r="J74" s="89">
        <f t="shared" si="21"/>
        <v>10192.20241296</v>
      </c>
      <c r="K74" s="88">
        <f t="shared" si="21"/>
        <v>4076.880965184</v>
      </c>
      <c r="L74" s="90">
        <f t="shared" si="21"/>
        <v>6115.321447775999</v>
      </c>
    </row>
    <row r="75" spans="1:12" ht="60">
      <c r="A75" s="125">
        <v>23</v>
      </c>
      <c r="B75" s="128" t="s">
        <v>194</v>
      </c>
      <c r="C75" s="96" t="s">
        <v>170</v>
      </c>
      <c r="D75" s="82" t="s">
        <v>174</v>
      </c>
      <c r="E75" s="83">
        <v>4728</v>
      </c>
      <c r="F75" s="83">
        <v>13</v>
      </c>
      <c r="G75" s="84">
        <f>E75*4.85</f>
        <v>22930.8</v>
      </c>
      <c r="H75" s="84">
        <f>G75*7.68/100</f>
        <v>1761.0854399999998</v>
      </c>
      <c r="I75" s="84">
        <f>SUM(G75:H75)*30.98/100</f>
        <v>7649.546109311999</v>
      </c>
      <c r="J75" s="84">
        <f>SUM(G75:I75)</f>
        <v>32341.431549311998</v>
      </c>
      <c r="K75" s="84">
        <f>J75*40/100</f>
        <v>12936.5726197248</v>
      </c>
      <c r="L75" s="85">
        <f>J75*60/100</f>
        <v>19404.858929587197</v>
      </c>
    </row>
    <row r="76" spans="1:12" ht="13.5" thickBot="1">
      <c r="A76" s="127"/>
      <c r="B76" s="130"/>
      <c r="C76" s="86"/>
      <c r="D76" s="86" t="s">
        <v>177</v>
      </c>
      <c r="E76" s="87">
        <f aca="true" t="shared" si="22" ref="E76:L76">SUM(E75)</f>
        <v>4728</v>
      </c>
      <c r="F76" s="87">
        <f t="shared" si="22"/>
        <v>13</v>
      </c>
      <c r="G76" s="88">
        <f t="shared" si="22"/>
        <v>22930.8</v>
      </c>
      <c r="H76" s="88">
        <f t="shared" si="22"/>
        <v>1761.0854399999998</v>
      </c>
      <c r="I76" s="88">
        <f t="shared" si="22"/>
        <v>7649.546109311999</v>
      </c>
      <c r="J76" s="89">
        <f t="shared" si="22"/>
        <v>32341.431549311998</v>
      </c>
      <c r="K76" s="88">
        <f t="shared" si="22"/>
        <v>12936.5726197248</v>
      </c>
      <c r="L76" s="90">
        <f t="shared" si="22"/>
        <v>19404.858929587197</v>
      </c>
    </row>
    <row r="77" spans="1:12" ht="48">
      <c r="A77" s="125">
        <v>24</v>
      </c>
      <c r="B77" s="128" t="s">
        <v>195</v>
      </c>
      <c r="C77" s="92" t="s">
        <v>159</v>
      </c>
      <c r="D77" s="82" t="s">
        <v>174</v>
      </c>
      <c r="E77" s="83">
        <v>342</v>
      </c>
      <c r="F77" s="83">
        <v>1</v>
      </c>
      <c r="G77" s="84">
        <f>E77*4.85</f>
        <v>1658.6999999999998</v>
      </c>
      <c r="H77" s="84">
        <f>G77*7.68/100</f>
        <v>127.38815999999998</v>
      </c>
      <c r="I77" s="84">
        <f>SUM(G77:H77)*30.98/100</f>
        <v>553.3301119679999</v>
      </c>
      <c r="J77" s="84">
        <f>SUM(G77:I77)</f>
        <v>2339.4182719679998</v>
      </c>
      <c r="K77" s="84">
        <f>J77*40/100</f>
        <v>935.7673087871999</v>
      </c>
      <c r="L77" s="85">
        <f>J77*60/100</f>
        <v>1403.6509631807996</v>
      </c>
    </row>
    <row r="78" spans="1:12" ht="13.5" thickBot="1">
      <c r="A78" s="127"/>
      <c r="B78" s="130"/>
      <c r="C78" s="86"/>
      <c r="D78" s="86" t="s">
        <v>177</v>
      </c>
      <c r="E78" s="87">
        <f aca="true" t="shared" si="23" ref="E78:L78">SUM(E77)</f>
        <v>342</v>
      </c>
      <c r="F78" s="87">
        <f t="shared" si="23"/>
        <v>1</v>
      </c>
      <c r="G78" s="88">
        <f t="shared" si="23"/>
        <v>1658.6999999999998</v>
      </c>
      <c r="H78" s="88">
        <f t="shared" si="23"/>
        <v>127.38815999999998</v>
      </c>
      <c r="I78" s="88">
        <f t="shared" si="23"/>
        <v>553.3301119679999</v>
      </c>
      <c r="J78" s="89">
        <f t="shared" si="23"/>
        <v>2339.4182719679998</v>
      </c>
      <c r="K78" s="88">
        <f t="shared" si="23"/>
        <v>935.7673087871999</v>
      </c>
      <c r="L78" s="90">
        <f t="shared" si="23"/>
        <v>1403.6509631807996</v>
      </c>
    </row>
    <row r="79" spans="1:12" ht="48">
      <c r="A79" s="125">
        <v>25</v>
      </c>
      <c r="B79" s="128" t="s">
        <v>196</v>
      </c>
      <c r="C79" s="92" t="s">
        <v>159</v>
      </c>
      <c r="D79" s="82" t="s">
        <v>174</v>
      </c>
      <c r="E79" s="83">
        <v>1896</v>
      </c>
      <c r="F79" s="83">
        <v>5</v>
      </c>
      <c r="G79" s="84">
        <f>E79*4.85</f>
        <v>9195.599999999999</v>
      </c>
      <c r="H79" s="84">
        <f>G79*7.68/100</f>
        <v>706.2220799999999</v>
      </c>
      <c r="I79" s="84">
        <f>SUM(G79:H79)*30.98/100</f>
        <v>3067.584480383999</v>
      </c>
      <c r="J79" s="84">
        <f>SUM(G79:I79)</f>
        <v>12969.406560383997</v>
      </c>
      <c r="K79" s="84">
        <f>J79*40/100</f>
        <v>5187.762624153599</v>
      </c>
      <c r="L79" s="85">
        <f>J79*60/100</f>
        <v>7781.643936230398</v>
      </c>
    </row>
    <row r="80" spans="1:12" ht="13.5" thickBot="1">
      <c r="A80" s="127"/>
      <c r="B80" s="130"/>
      <c r="C80" s="86"/>
      <c r="D80" s="86" t="s">
        <v>177</v>
      </c>
      <c r="E80" s="87">
        <f aca="true" t="shared" si="24" ref="E80:L80">SUM(E79)</f>
        <v>1896</v>
      </c>
      <c r="F80" s="87">
        <f t="shared" si="24"/>
        <v>5</v>
      </c>
      <c r="G80" s="88">
        <f t="shared" si="24"/>
        <v>9195.599999999999</v>
      </c>
      <c r="H80" s="88">
        <f t="shared" si="24"/>
        <v>706.2220799999999</v>
      </c>
      <c r="I80" s="88">
        <f t="shared" si="24"/>
        <v>3067.584480383999</v>
      </c>
      <c r="J80" s="89">
        <f t="shared" si="24"/>
        <v>12969.406560383997</v>
      </c>
      <c r="K80" s="88">
        <f t="shared" si="24"/>
        <v>5187.762624153599</v>
      </c>
      <c r="L80" s="90">
        <f t="shared" si="24"/>
        <v>7781.643936230398</v>
      </c>
    </row>
    <row r="81" spans="1:12" ht="48">
      <c r="A81" s="125">
        <v>26</v>
      </c>
      <c r="B81" s="128" t="s">
        <v>197</v>
      </c>
      <c r="C81" s="92" t="s">
        <v>159</v>
      </c>
      <c r="D81" s="82" t="s">
        <v>174</v>
      </c>
      <c r="E81" s="83">
        <v>1470</v>
      </c>
      <c r="F81" s="83">
        <v>4</v>
      </c>
      <c r="G81" s="84">
        <f>E81*4.85</f>
        <v>7129.499999999999</v>
      </c>
      <c r="H81" s="84">
        <f>G81*7.68/100</f>
        <v>547.5455999999999</v>
      </c>
      <c r="I81" s="84">
        <f>SUM(G81:H81)*30.98/100</f>
        <v>2378.34872688</v>
      </c>
      <c r="J81" s="84">
        <f>SUM(G81:I81)</f>
        <v>10055.39432688</v>
      </c>
      <c r="K81" s="84">
        <f>J81*40/100</f>
        <v>4022.1577307519997</v>
      </c>
      <c r="L81" s="85">
        <f>J81*60/100</f>
        <v>6033.236596128</v>
      </c>
    </row>
    <row r="82" spans="1:12" ht="13.5" thickBot="1">
      <c r="A82" s="127"/>
      <c r="B82" s="130"/>
      <c r="C82" s="86"/>
      <c r="D82" s="86" t="s">
        <v>177</v>
      </c>
      <c r="E82" s="87">
        <f aca="true" t="shared" si="25" ref="E82:L82">SUM(E81)</f>
        <v>1470</v>
      </c>
      <c r="F82" s="87">
        <f t="shared" si="25"/>
        <v>4</v>
      </c>
      <c r="G82" s="88">
        <f t="shared" si="25"/>
        <v>7129.499999999999</v>
      </c>
      <c r="H82" s="88">
        <f t="shared" si="25"/>
        <v>547.5455999999999</v>
      </c>
      <c r="I82" s="88">
        <f t="shared" si="25"/>
        <v>2378.34872688</v>
      </c>
      <c r="J82" s="89">
        <f t="shared" si="25"/>
        <v>10055.39432688</v>
      </c>
      <c r="K82" s="88">
        <f t="shared" si="25"/>
        <v>4022.1577307519997</v>
      </c>
      <c r="L82" s="90">
        <f t="shared" si="25"/>
        <v>6033.236596128</v>
      </c>
    </row>
    <row r="83" spans="1:12" ht="60">
      <c r="A83" s="125">
        <v>27</v>
      </c>
      <c r="B83" s="128" t="s">
        <v>198</v>
      </c>
      <c r="C83" s="96" t="s">
        <v>170</v>
      </c>
      <c r="D83" s="82" t="s">
        <v>174</v>
      </c>
      <c r="E83" s="83">
        <v>2742</v>
      </c>
      <c r="F83" s="83">
        <v>8</v>
      </c>
      <c r="G83" s="84">
        <f>E83*4.85</f>
        <v>13298.699999999999</v>
      </c>
      <c r="H83" s="84">
        <f>G83*7.68/100</f>
        <v>1021.3401599999999</v>
      </c>
      <c r="I83" s="84">
        <f>SUM(G83:H83)*30.98/100</f>
        <v>4436.3484415679995</v>
      </c>
      <c r="J83" s="84">
        <f>SUM(G83:I83)</f>
        <v>18756.388601567996</v>
      </c>
      <c r="K83" s="84">
        <f>J83*40/100</f>
        <v>7502.5554406271995</v>
      </c>
      <c r="L83" s="85">
        <f>J83*60/100</f>
        <v>11253.833160940798</v>
      </c>
    </row>
    <row r="84" spans="1:12" ht="13.5" thickBot="1">
      <c r="A84" s="127"/>
      <c r="B84" s="130"/>
      <c r="C84" s="86"/>
      <c r="D84" s="86" t="s">
        <v>177</v>
      </c>
      <c r="E84" s="87">
        <f aca="true" t="shared" si="26" ref="E84:L84">SUM(E83)</f>
        <v>2742</v>
      </c>
      <c r="F84" s="87">
        <f t="shared" si="26"/>
        <v>8</v>
      </c>
      <c r="G84" s="88">
        <f t="shared" si="26"/>
        <v>13298.699999999999</v>
      </c>
      <c r="H84" s="88">
        <f t="shared" si="26"/>
        <v>1021.3401599999999</v>
      </c>
      <c r="I84" s="88">
        <f t="shared" si="26"/>
        <v>4436.3484415679995</v>
      </c>
      <c r="J84" s="89">
        <f t="shared" si="26"/>
        <v>18756.388601567996</v>
      </c>
      <c r="K84" s="88">
        <f t="shared" si="26"/>
        <v>7502.5554406271995</v>
      </c>
      <c r="L84" s="90">
        <f t="shared" si="26"/>
        <v>11253.833160940798</v>
      </c>
    </row>
    <row r="85" spans="1:12" ht="60">
      <c r="A85" s="125">
        <v>28</v>
      </c>
      <c r="B85" s="128" t="s">
        <v>199</v>
      </c>
      <c r="C85" s="96" t="s">
        <v>170</v>
      </c>
      <c r="D85" s="82" t="s">
        <v>174</v>
      </c>
      <c r="E85" s="83">
        <v>670</v>
      </c>
      <c r="F85" s="83">
        <v>2</v>
      </c>
      <c r="G85" s="84">
        <f>E85*4.85</f>
        <v>3249.4999999999995</v>
      </c>
      <c r="H85" s="84">
        <f>G85*7.68/100</f>
        <v>249.56159999999997</v>
      </c>
      <c r="I85" s="84">
        <f>SUM(G85:H85)*30.98/100</f>
        <v>1084.00928368</v>
      </c>
      <c r="J85" s="84">
        <f>SUM(G85:I85)</f>
        <v>4583.0708836799995</v>
      </c>
      <c r="K85" s="84">
        <f>J85*40/100</f>
        <v>1833.228353472</v>
      </c>
      <c r="L85" s="85">
        <f>J85*60/100</f>
        <v>2749.8425302079995</v>
      </c>
    </row>
    <row r="86" spans="1:12" ht="11.25" customHeight="1" thickBot="1">
      <c r="A86" s="127"/>
      <c r="B86" s="130"/>
      <c r="C86" s="86"/>
      <c r="D86" s="86" t="s">
        <v>177</v>
      </c>
      <c r="E86" s="87">
        <f aca="true" t="shared" si="27" ref="E86:L86">SUM(E85)</f>
        <v>670</v>
      </c>
      <c r="F86" s="87">
        <f t="shared" si="27"/>
        <v>2</v>
      </c>
      <c r="G86" s="88">
        <f t="shared" si="27"/>
        <v>3249.4999999999995</v>
      </c>
      <c r="H86" s="88">
        <f t="shared" si="27"/>
        <v>249.56159999999997</v>
      </c>
      <c r="I86" s="88">
        <f t="shared" si="27"/>
        <v>1084.00928368</v>
      </c>
      <c r="J86" s="89">
        <f t="shared" si="27"/>
        <v>4583.0708836799995</v>
      </c>
      <c r="K86" s="88">
        <f t="shared" si="27"/>
        <v>1833.228353472</v>
      </c>
      <c r="L86" s="90">
        <f t="shared" si="27"/>
        <v>2749.8425302079995</v>
      </c>
    </row>
    <row r="87" spans="1:12" ht="48">
      <c r="A87" s="125">
        <v>29</v>
      </c>
      <c r="B87" s="128" t="s">
        <v>200</v>
      </c>
      <c r="C87" s="92" t="s">
        <v>159</v>
      </c>
      <c r="D87" s="82" t="s">
        <v>174</v>
      </c>
      <c r="E87" s="83">
        <v>175</v>
      </c>
      <c r="F87" s="83">
        <v>1</v>
      </c>
      <c r="G87" s="84">
        <f>E87*4.85</f>
        <v>848.7499999999999</v>
      </c>
      <c r="H87" s="84">
        <f>G87*7.68/100</f>
        <v>65.18399999999998</v>
      </c>
      <c r="I87" s="84">
        <f>SUM(G87:H87)*30.98/100</f>
        <v>283.13675319999993</v>
      </c>
      <c r="J87" s="84">
        <f>SUM(G87:I87)</f>
        <v>1197.0707531999997</v>
      </c>
      <c r="K87" s="84">
        <f>J87*40/100</f>
        <v>478.8283012799999</v>
      </c>
      <c r="L87" s="85">
        <f>J87*60/100</f>
        <v>718.2424519199998</v>
      </c>
    </row>
    <row r="88" spans="1:12" ht="13.5" thickBot="1">
      <c r="A88" s="127"/>
      <c r="B88" s="130"/>
      <c r="C88" s="86"/>
      <c r="D88" s="86" t="s">
        <v>177</v>
      </c>
      <c r="E88" s="87">
        <f aca="true" t="shared" si="28" ref="E88:L88">SUM(E87)</f>
        <v>175</v>
      </c>
      <c r="F88" s="87">
        <f t="shared" si="28"/>
        <v>1</v>
      </c>
      <c r="G88" s="88">
        <f t="shared" si="28"/>
        <v>848.7499999999999</v>
      </c>
      <c r="H88" s="88">
        <f t="shared" si="28"/>
        <v>65.18399999999998</v>
      </c>
      <c r="I88" s="88">
        <f t="shared" si="28"/>
        <v>283.13675319999993</v>
      </c>
      <c r="J88" s="89">
        <f t="shared" si="28"/>
        <v>1197.0707531999997</v>
      </c>
      <c r="K88" s="88">
        <f t="shared" si="28"/>
        <v>478.8283012799999</v>
      </c>
      <c r="L88" s="90">
        <f t="shared" si="28"/>
        <v>718.2424519199998</v>
      </c>
    </row>
    <row r="89" spans="1:12" ht="48">
      <c r="A89" s="125">
        <v>30</v>
      </c>
      <c r="B89" s="128" t="s">
        <v>201</v>
      </c>
      <c r="C89" s="92" t="s">
        <v>159</v>
      </c>
      <c r="D89" s="82" t="s">
        <v>174</v>
      </c>
      <c r="E89" s="83">
        <v>924</v>
      </c>
      <c r="F89" s="83">
        <v>3</v>
      </c>
      <c r="G89" s="84">
        <f>E89*4.85</f>
        <v>4481.4</v>
      </c>
      <c r="H89" s="84">
        <f>G89*7.68/100</f>
        <v>344.17151999999993</v>
      </c>
      <c r="I89" s="84">
        <f>SUM(G89:H89)*30.98/100</f>
        <v>1494.962056896</v>
      </c>
      <c r="J89" s="84">
        <f>SUM(G89:I89)</f>
        <v>6320.533576895999</v>
      </c>
      <c r="K89" s="84">
        <f>J89*40/100</f>
        <v>2528.2134307583997</v>
      </c>
      <c r="L89" s="85">
        <f>J89*60/100</f>
        <v>3792.3201461375993</v>
      </c>
    </row>
    <row r="90" spans="1:12" ht="13.5" thickBot="1">
      <c r="A90" s="127"/>
      <c r="B90" s="130"/>
      <c r="C90" s="86"/>
      <c r="D90" s="86" t="s">
        <v>177</v>
      </c>
      <c r="E90" s="87">
        <f aca="true" t="shared" si="29" ref="E90:L90">SUM(E89)</f>
        <v>924</v>
      </c>
      <c r="F90" s="87">
        <f t="shared" si="29"/>
        <v>3</v>
      </c>
      <c r="G90" s="88">
        <f t="shared" si="29"/>
        <v>4481.4</v>
      </c>
      <c r="H90" s="88">
        <f t="shared" si="29"/>
        <v>344.17151999999993</v>
      </c>
      <c r="I90" s="88">
        <f t="shared" si="29"/>
        <v>1494.962056896</v>
      </c>
      <c r="J90" s="89">
        <f t="shared" si="29"/>
        <v>6320.533576895999</v>
      </c>
      <c r="K90" s="88">
        <f t="shared" si="29"/>
        <v>2528.2134307583997</v>
      </c>
      <c r="L90" s="90">
        <f t="shared" si="29"/>
        <v>3792.3201461375993</v>
      </c>
    </row>
    <row r="91" spans="1:12" ht="60">
      <c r="A91" s="125">
        <v>31</v>
      </c>
      <c r="B91" s="128" t="s">
        <v>202</v>
      </c>
      <c r="C91" s="96" t="s">
        <v>170</v>
      </c>
      <c r="D91" s="82" t="s">
        <v>174</v>
      </c>
      <c r="E91" s="83">
        <v>1275</v>
      </c>
      <c r="F91" s="83">
        <v>4</v>
      </c>
      <c r="G91" s="84">
        <f>E91*4.85</f>
        <v>6183.75</v>
      </c>
      <c r="H91" s="84">
        <f>G91*7.68/100</f>
        <v>474.912</v>
      </c>
      <c r="I91" s="84">
        <f>SUM(G91:H91)*30.98/100</f>
        <v>2062.8534876000003</v>
      </c>
      <c r="J91" s="84">
        <f>SUM(G91:I91)</f>
        <v>8721.515487600002</v>
      </c>
      <c r="K91" s="84">
        <f>J91*40/100</f>
        <v>3488.606195040001</v>
      </c>
      <c r="L91" s="85">
        <f>J91*60/100</f>
        <v>5232.909292560001</v>
      </c>
    </row>
    <row r="92" spans="1:12" ht="11.25" customHeight="1" thickBot="1">
      <c r="A92" s="127"/>
      <c r="B92" s="130"/>
      <c r="C92" s="86"/>
      <c r="D92" s="86" t="s">
        <v>177</v>
      </c>
      <c r="E92" s="87">
        <f aca="true" t="shared" si="30" ref="E92:L92">SUM(E91)</f>
        <v>1275</v>
      </c>
      <c r="F92" s="87">
        <f t="shared" si="30"/>
        <v>4</v>
      </c>
      <c r="G92" s="88">
        <f t="shared" si="30"/>
        <v>6183.75</v>
      </c>
      <c r="H92" s="88">
        <f t="shared" si="30"/>
        <v>474.912</v>
      </c>
      <c r="I92" s="88">
        <f t="shared" si="30"/>
        <v>2062.8534876000003</v>
      </c>
      <c r="J92" s="89">
        <f t="shared" si="30"/>
        <v>8721.515487600002</v>
      </c>
      <c r="K92" s="88">
        <f t="shared" si="30"/>
        <v>3488.606195040001</v>
      </c>
      <c r="L92" s="90">
        <f t="shared" si="30"/>
        <v>5232.909292560001</v>
      </c>
    </row>
    <row r="93" spans="1:12" ht="48">
      <c r="A93" s="125">
        <v>32</v>
      </c>
      <c r="B93" s="128" t="s">
        <v>172</v>
      </c>
      <c r="C93" s="81" t="s">
        <v>210</v>
      </c>
      <c r="D93" s="82" t="s">
        <v>174</v>
      </c>
      <c r="E93" s="83">
        <v>1356</v>
      </c>
      <c r="F93" s="83">
        <v>4</v>
      </c>
      <c r="G93" s="84">
        <f>E93*4.85</f>
        <v>6576.599999999999</v>
      </c>
      <c r="H93" s="84">
        <f>G93*7.68/100</f>
        <v>505.08287999999993</v>
      </c>
      <c r="I93" s="84">
        <f>SUM(G93:H93)*30.98/100</f>
        <v>2193.9053562239997</v>
      </c>
      <c r="J93" s="84">
        <f>SUM(G93:I93)</f>
        <v>9275.588236223999</v>
      </c>
      <c r="K93" s="84">
        <f>J93*40/100</f>
        <v>3710.2352944895997</v>
      </c>
      <c r="L93" s="85">
        <f>J93*60/100</f>
        <v>5565.3529417344</v>
      </c>
    </row>
    <row r="94" spans="1:12" ht="11.25" customHeight="1" thickBot="1">
      <c r="A94" s="127"/>
      <c r="B94" s="130"/>
      <c r="C94" s="86"/>
      <c r="D94" s="86" t="s">
        <v>177</v>
      </c>
      <c r="E94" s="87">
        <f aca="true" t="shared" si="31" ref="E94:L94">SUM(E93)</f>
        <v>1356</v>
      </c>
      <c r="F94" s="87">
        <f t="shared" si="31"/>
        <v>4</v>
      </c>
      <c r="G94" s="88">
        <f t="shared" si="31"/>
        <v>6576.599999999999</v>
      </c>
      <c r="H94" s="88">
        <f t="shared" si="31"/>
        <v>505.08287999999993</v>
      </c>
      <c r="I94" s="88">
        <f t="shared" si="31"/>
        <v>2193.9053562239997</v>
      </c>
      <c r="J94" s="89">
        <f t="shared" si="31"/>
        <v>9275.588236223999</v>
      </c>
      <c r="K94" s="88">
        <f t="shared" si="31"/>
        <v>3710.2352944895997</v>
      </c>
      <c r="L94" s="90">
        <f t="shared" si="31"/>
        <v>5565.3529417344</v>
      </c>
    </row>
    <row r="95" spans="1:12" ht="36">
      <c r="A95" s="125">
        <v>33</v>
      </c>
      <c r="B95" s="128" t="s">
        <v>169</v>
      </c>
      <c r="C95" s="81" t="s">
        <v>171</v>
      </c>
      <c r="D95" s="82" t="s">
        <v>174</v>
      </c>
      <c r="E95" s="83">
        <v>14966</v>
      </c>
      <c r="F95" s="83">
        <v>43</v>
      </c>
      <c r="G95" s="84">
        <f>E95*4.85</f>
        <v>72585.09999999999</v>
      </c>
      <c r="H95" s="84">
        <f>G95*7.68/100</f>
        <v>5574.53568</v>
      </c>
      <c r="I95" s="84">
        <f>SUM(G95:H95)*30.98/100</f>
        <v>24213.855133663998</v>
      </c>
      <c r="J95" s="84">
        <f>SUM(G95:I95)</f>
        <v>102373.49081366399</v>
      </c>
      <c r="K95" s="84">
        <f>J95*40/100</f>
        <v>40949.3963254656</v>
      </c>
      <c r="L95" s="85">
        <f>J95*60/100</f>
        <v>61424.094488198396</v>
      </c>
    </row>
    <row r="96" spans="1:12" ht="11.25" customHeight="1" thickBot="1">
      <c r="A96" s="127"/>
      <c r="B96" s="130"/>
      <c r="C96" s="86"/>
      <c r="D96" s="86" t="s">
        <v>177</v>
      </c>
      <c r="E96" s="87">
        <f aca="true" t="shared" si="32" ref="E96:L96">SUM(E95)</f>
        <v>14966</v>
      </c>
      <c r="F96" s="87">
        <f t="shared" si="32"/>
        <v>43</v>
      </c>
      <c r="G96" s="88">
        <f t="shared" si="32"/>
        <v>72585.09999999999</v>
      </c>
      <c r="H96" s="88">
        <f t="shared" si="32"/>
        <v>5574.53568</v>
      </c>
      <c r="I96" s="88">
        <f t="shared" si="32"/>
        <v>24213.855133663998</v>
      </c>
      <c r="J96" s="89">
        <f t="shared" si="32"/>
        <v>102373.49081366399</v>
      </c>
      <c r="K96" s="88">
        <f t="shared" si="32"/>
        <v>40949.3963254656</v>
      </c>
      <c r="L96" s="90">
        <f t="shared" si="32"/>
        <v>61424.094488198396</v>
      </c>
    </row>
    <row r="97" spans="1:12" ht="48">
      <c r="A97" s="125">
        <v>34</v>
      </c>
      <c r="B97" s="128" t="s">
        <v>165</v>
      </c>
      <c r="C97" s="81" t="s">
        <v>210</v>
      </c>
      <c r="D97" s="82" t="s">
        <v>174</v>
      </c>
      <c r="E97" s="83">
        <v>17988</v>
      </c>
      <c r="F97" s="83">
        <v>53</v>
      </c>
      <c r="G97" s="84">
        <f>E97*4.85</f>
        <v>87241.79999999999</v>
      </c>
      <c r="H97" s="84">
        <f>G97*7.68/100</f>
        <v>6700.170239999999</v>
      </c>
      <c r="I97" s="84">
        <f>SUM(G97:H97)*30.98/100</f>
        <v>29103.222380351992</v>
      </c>
      <c r="J97" s="84">
        <f>SUM(G97:I97)</f>
        <v>123045.19262035197</v>
      </c>
      <c r="K97" s="84">
        <f>J97*40/100</f>
        <v>49218.07704814078</v>
      </c>
      <c r="L97" s="85">
        <f>J97*60/100</f>
        <v>73827.11557221119</v>
      </c>
    </row>
    <row r="98" spans="1:12" ht="11.25" customHeight="1" thickBot="1">
      <c r="A98" s="127"/>
      <c r="B98" s="130"/>
      <c r="C98" s="86"/>
      <c r="D98" s="86" t="s">
        <v>177</v>
      </c>
      <c r="E98" s="87">
        <f aca="true" t="shared" si="33" ref="E98:L98">SUM(E97)</f>
        <v>17988</v>
      </c>
      <c r="F98" s="87">
        <f t="shared" si="33"/>
        <v>53</v>
      </c>
      <c r="G98" s="88">
        <f t="shared" si="33"/>
        <v>87241.79999999999</v>
      </c>
      <c r="H98" s="88">
        <f t="shared" si="33"/>
        <v>6700.170239999999</v>
      </c>
      <c r="I98" s="88">
        <f t="shared" si="33"/>
        <v>29103.222380351992</v>
      </c>
      <c r="J98" s="89">
        <f t="shared" si="33"/>
        <v>123045.19262035197</v>
      </c>
      <c r="K98" s="88">
        <f t="shared" si="33"/>
        <v>49218.07704814078</v>
      </c>
      <c r="L98" s="90">
        <f t="shared" si="33"/>
        <v>73827.11557221119</v>
      </c>
    </row>
    <row r="99" spans="1:12" ht="48">
      <c r="A99" s="125">
        <v>35</v>
      </c>
      <c r="B99" s="128" t="s">
        <v>204</v>
      </c>
      <c r="C99" s="81" t="s">
        <v>210</v>
      </c>
      <c r="D99" s="82" t="s">
        <v>174</v>
      </c>
      <c r="E99" s="83">
        <v>2018</v>
      </c>
      <c r="F99" s="83">
        <v>6</v>
      </c>
      <c r="G99" s="84">
        <f>E99*4.85</f>
        <v>9787.3</v>
      </c>
      <c r="H99" s="84">
        <f>G99*7.68/100</f>
        <v>751.66464</v>
      </c>
      <c r="I99" s="84">
        <f>SUM(G99:H99)*30.98/100</f>
        <v>3264.9712454719993</v>
      </c>
      <c r="J99" s="84">
        <f>SUM(G99:I99)</f>
        <v>13803.935885471998</v>
      </c>
      <c r="K99" s="84">
        <f>J99*40/100</f>
        <v>5521.574354188799</v>
      </c>
      <c r="L99" s="85">
        <f>J99*60/100</f>
        <v>8282.361531283199</v>
      </c>
    </row>
    <row r="100" spans="1:12" ht="11.25" customHeight="1" thickBot="1">
      <c r="A100" s="127"/>
      <c r="B100" s="130"/>
      <c r="C100" s="86"/>
      <c r="D100" s="86" t="s">
        <v>177</v>
      </c>
      <c r="E100" s="87">
        <f aca="true" t="shared" si="34" ref="E100:L100">SUM(E99)</f>
        <v>2018</v>
      </c>
      <c r="F100" s="87">
        <f t="shared" si="34"/>
        <v>6</v>
      </c>
      <c r="G100" s="88">
        <f t="shared" si="34"/>
        <v>9787.3</v>
      </c>
      <c r="H100" s="88">
        <f t="shared" si="34"/>
        <v>751.66464</v>
      </c>
      <c r="I100" s="88">
        <f t="shared" si="34"/>
        <v>3264.9712454719993</v>
      </c>
      <c r="J100" s="89">
        <f t="shared" si="34"/>
        <v>13803.935885471998</v>
      </c>
      <c r="K100" s="88">
        <f t="shared" si="34"/>
        <v>5521.574354188799</v>
      </c>
      <c r="L100" s="90">
        <f t="shared" si="34"/>
        <v>8282.361531283199</v>
      </c>
    </row>
    <row r="101" spans="1:12" ht="48.75" thickBot="1">
      <c r="A101" s="125">
        <v>36</v>
      </c>
      <c r="B101" s="128" t="s">
        <v>173</v>
      </c>
      <c r="C101" s="81" t="s">
        <v>210</v>
      </c>
      <c r="D101" s="82" t="s">
        <v>174</v>
      </c>
      <c r="E101" s="83">
        <v>3254</v>
      </c>
      <c r="F101" s="83">
        <v>10</v>
      </c>
      <c r="G101" s="84">
        <f>E101*4.85</f>
        <v>15781.9</v>
      </c>
      <c r="H101" s="84">
        <f>G101*7.68/100</f>
        <v>1212.04992</v>
      </c>
      <c r="I101" s="84">
        <f>SUM(G101:H101)*30.98/100</f>
        <v>5264.725685216</v>
      </c>
      <c r="J101" s="84">
        <f>SUM(G101:I101)</f>
        <v>22258.675605215998</v>
      </c>
      <c r="K101" s="84">
        <f>J101*40/100</f>
        <v>8903.4702420864</v>
      </c>
      <c r="L101" s="85">
        <f>J101*60/100</f>
        <v>13355.205363129598</v>
      </c>
    </row>
    <row r="102" spans="1:12" ht="51.75" customHeight="1">
      <c r="A102" s="126"/>
      <c r="B102" s="129"/>
      <c r="C102" s="92" t="s">
        <v>182</v>
      </c>
      <c r="D102" s="98" t="s">
        <v>174</v>
      </c>
      <c r="E102" s="97">
        <v>3254</v>
      </c>
      <c r="F102" s="97">
        <v>10</v>
      </c>
      <c r="G102" s="84">
        <f>E102*4.85</f>
        <v>15781.9</v>
      </c>
      <c r="H102" s="84">
        <f>G102*7.68/100</f>
        <v>1212.04992</v>
      </c>
      <c r="I102" s="84">
        <f>SUM(G102:H102)*30.98/100</f>
        <v>5264.725685216</v>
      </c>
      <c r="J102" s="84">
        <f>SUM(G102:I102)</f>
        <v>22258.675605215998</v>
      </c>
      <c r="K102" s="84">
        <f>J102*40/100</f>
        <v>8903.4702420864</v>
      </c>
      <c r="L102" s="85">
        <f>J102*60/100</f>
        <v>13355.205363129598</v>
      </c>
    </row>
    <row r="103" spans="1:12" ht="13.5" thickBot="1">
      <c r="A103" s="127"/>
      <c r="B103" s="130"/>
      <c r="C103" s="86"/>
      <c r="D103" s="86" t="s">
        <v>177</v>
      </c>
      <c r="E103" s="100">
        <f aca="true" t="shared" si="35" ref="E103:L103">SUM(E101:E102)</f>
        <v>6508</v>
      </c>
      <c r="F103" s="100">
        <f t="shared" si="35"/>
        <v>20</v>
      </c>
      <c r="G103" s="101">
        <f t="shared" si="35"/>
        <v>31563.8</v>
      </c>
      <c r="H103" s="101">
        <f t="shared" si="35"/>
        <v>2424.09984</v>
      </c>
      <c r="I103" s="101">
        <f t="shared" si="35"/>
        <v>10529.451370432</v>
      </c>
      <c r="J103" s="102">
        <f t="shared" si="35"/>
        <v>44517.351210431996</v>
      </c>
      <c r="K103" s="101">
        <f t="shared" si="35"/>
        <v>17806.9404841728</v>
      </c>
      <c r="L103" s="104">
        <f t="shared" si="35"/>
        <v>26710.410726259197</v>
      </c>
    </row>
    <row r="104" spans="1:12" ht="21" customHeight="1" thickBot="1">
      <c r="A104" s="68"/>
      <c r="B104" s="105"/>
      <c r="C104" s="106"/>
      <c r="D104" s="107" t="s">
        <v>166</v>
      </c>
      <c r="E104" s="108">
        <v>196723</v>
      </c>
      <c r="F104" s="109">
        <v>584</v>
      </c>
      <c r="G104" s="110">
        <v>954106.55</v>
      </c>
      <c r="H104" s="110">
        <v>73275.38</v>
      </c>
      <c r="I104" s="110">
        <v>318282.92</v>
      </c>
      <c r="J104" s="110">
        <v>1345664.86</v>
      </c>
      <c r="K104" s="110">
        <v>538265.94</v>
      </c>
      <c r="L104" s="111">
        <v>807398.91</v>
      </c>
    </row>
  </sheetData>
  <sheetProtection/>
  <mergeCells count="83">
    <mergeCell ref="A93:A94"/>
    <mergeCell ref="B93:B94"/>
    <mergeCell ref="A101:A103"/>
    <mergeCell ref="B101:B103"/>
    <mergeCell ref="A95:A96"/>
    <mergeCell ref="B95:B96"/>
    <mergeCell ref="A97:A98"/>
    <mergeCell ref="B97:B98"/>
    <mergeCell ref="A99:A100"/>
    <mergeCell ref="B99:B100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8:A69"/>
    <mergeCell ref="B68:B69"/>
    <mergeCell ref="A70:A72"/>
    <mergeCell ref="B70:B72"/>
    <mergeCell ref="A73:A74"/>
    <mergeCell ref="B73:B74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49:A51"/>
    <mergeCell ref="B49:B51"/>
    <mergeCell ref="A52:A53"/>
    <mergeCell ref="B52:B53"/>
    <mergeCell ref="A54:A55"/>
    <mergeCell ref="B54:B55"/>
    <mergeCell ref="A33:A37"/>
    <mergeCell ref="B33:B37"/>
    <mergeCell ref="A38:A42"/>
    <mergeCell ref="B38:B42"/>
    <mergeCell ref="A43:A48"/>
    <mergeCell ref="B43:B48"/>
    <mergeCell ref="A19:A23"/>
    <mergeCell ref="B19:B23"/>
    <mergeCell ref="A24:A27"/>
    <mergeCell ref="B24:B27"/>
    <mergeCell ref="A28:A32"/>
    <mergeCell ref="B28:B32"/>
    <mergeCell ref="D3:D4"/>
    <mergeCell ref="E3:E4"/>
    <mergeCell ref="A13:A14"/>
    <mergeCell ref="B13:B14"/>
    <mergeCell ref="A15:A18"/>
    <mergeCell ref="B15:B18"/>
    <mergeCell ref="A3:A4"/>
    <mergeCell ref="A5:A6"/>
    <mergeCell ref="B5:B6"/>
    <mergeCell ref="I3:I4"/>
    <mergeCell ref="J3:J4"/>
    <mergeCell ref="K3:L3"/>
    <mergeCell ref="A7:A12"/>
    <mergeCell ref="B7:B12"/>
    <mergeCell ref="B3:B4"/>
    <mergeCell ref="F3:F4"/>
    <mergeCell ref="G3:G4"/>
    <mergeCell ref="H3:H4"/>
    <mergeCell ref="C3:C4"/>
  </mergeCells>
  <printOptions/>
  <pageMargins left="0.75" right="0.75" top="1" bottom="1" header="0" footer="0"/>
  <pageSetup horizontalDpi="600" verticalDpi="600" orientation="landscape" paperSize="9" r:id="rId1"/>
  <headerFooter alignWithMargins="0">
    <oddHeader>&amp;RRokiškio rajono savivaldybės administracijos direktoriaus 2012 m. kovo 30 d. įsakymo Nr -AV -317 1 priedas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3.125" style="0" customWidth="1"/>
    <col min="2" max="2" width="20.625" style="69" customWidth="1"/>
    <col min="3" max="3" width="28.50390625" style="0" customWidth="1"/>
    <col min="4" max="4" width="10.125" style="0" customWidth="1"/>
    <col min="6" max="6" width="8.125" style="0" customWidth="1"/>
    <col min="7" max="7" width="10.875" style="0" customWidth="1"/>
    <col min="8" max="8" width="10.625" style="0" customWidth="1"/>
    <col min="9" max="9" width="9.50390625" style="0" customWidth="1"/>
    <col min="10" max="10" width="10.875" style="0" customWidth="1"/>
    <col min="11" max="11" width="11.00390625" style="0" customWidth="1"/>
    <col min="12" max="12" width="11.875" style="0" customWidth="1"/>
  </cols>
  <sheetData>
    <row r="1" ht="12.75">
      <c r="C1" t="s">
        <v>205</v>
      </c>
    </row>
    <row r="2" ht="13.5" thickBot="1"/>
    <row r="3" spans="1:12" ht="36.75" customHeight="1">
      <c r="A3" s="135" t="s">
        <v>176</v>
      </c>
      <c r="B3" s="138" t="s">
        <v>167</v>
      </c>
      <c r="C3" s="140" t="s">
        <v>158</v>
      </c>
      <c r="D3" s="142" t="s">
        <v>168</v>
      </c>
      <c r="E3" s="146" t="s">
        <v>0</v>
      </c>
      <c r="F3" s="151" t="s">
        <v>160</v>
      </c>
      <c r="G3" s="146" t="s">
        <v>5</v>
      </c>
      <c r="H3" s="146" t="s">
        <v>178</v>
      </c>
      <c r="I3" s="146" t="s">
        <v>163</v>
      </c>
      <c r="J3" s="146" t="s">
        <v>164</v>
      </c>
      <c r="K3" s="149" t="s">
        <v>6</v>
      </c>
      <c r="L3" s="150"/>
    </row>
    <row r="4" spans="1:12" ht="24.75" thickBot="1">
      <c r="A4" s="136"/>
      <c r="B4" s="139"/>
      <c r="C4" s="141"/>
      <c r="D4" s="143"/>
      <c r="E4" s="148"/>
      <c r="F4" s="152"/>
      <c r="G4" s="148"/>
      <c r="H4" s="148"/>
      <c r="I4" s="147"/>
      <c r="J4" s="148"/>
      <c r="K4" s="52" t="s">
        <v>2</v>
      </c>
      <c r="L4" s="53" t="s">
        <v>7</v>
      </c>
    </row>
    <row r="5" spans="1:12" ht="72">
      <c r="A5" s="125">
        <v>1</v>
      </c>
      <c r="B5" s="144" t="s">
        <v>181</v>
      </c>
      <c r="C5" s="72" t="s">
        <v>209</v>
      </c>
      <c r="D5" s="70" t="s">
        <v>206</v>
      </c>
      <c r="E5" s="54">
        <v>333</v>
      </c>
      <c r="F5" s="54">
        <v>2</v>
      </c>
      <c r="G5" s="48">
        <f>E5*4.85</f>
        <v>1615.05</v>
      </c>
      <c r="H5" s="48">
        <f>G5*7.68/100</f>
        <v>124.03584</v>
      </c>
      <c r="I5" s="48">
        <f>SUM(G5:H5)*30.98/100</f>
        <v>538.768793232</v>
      </c>
      <c r="J5" s="48">
        <f>SUM(G5:I5)</f>
        <v>2277.854633232</v>
      </c>
      <c r="K5" s="48">
        <f>J5*40/100</f>
        <v>911.1418532928001</v>
      </c>
      <c r="L5" s="49">
        <f>J5*60/100</f>
        <v>1366.7127799392003</v>
      </c>
    </row>
    <row r="6" spans="1:12" ht="13.5" thickBot="1">
      <c r="A6" s="127"/>
      <c r="B6" s="145"/>
      <c r="C6" s="71"/>
      <c r="D6" s="55" t="s">
        <v>177</v>
      </c>
      <c r="E6" s="56">
        <f>SUM(E5)</f>
        <v>333</v>
      </c>
      <c r="F6" s="56">
        <f aca="true" t="shared" si="0" ref="F6:L6">SUM(F5)</f>
        <v>2</v>
      </c>
      <c r="G6" s="57">
        <f t="shared" si="0"/>
        <v>1615.05</v>
      </c>
      <c r="H6" s="57">
        <f t="shared" si="0"/>
        <v>124.03584</v>
      </c>
      <c r="I6" s="57">
        <f t="shared" si="0"/>
        <v>538.768793232</v>
      </c>
      <c r="J6" s="62">
        <f t="shared" si="0"/>
        <v>2277.854633232</v>
      </c>
      <c r="K6" s="57">
        <f t="shared" si="0"/>
        <v>911.1418532928001</v>
      </c>
      <c r="L6" s="58">
        <f t="shared" si="0"/>
        <v>1366.7127799392003</v>
      </c>
    </row>
    <row r="7" spans="1:12" ht="72">
      <c r="A7" s="126">
        <v>2</v>
      </c>
      <c r="B7" s="155" t="s">
        <v>52</v>
      </c>
      <c r="C7" s="72" t="s">
        <v>209</v>
      </c>
      <c r="D7" s="51" t="s">
        <v>207</v>
      </c>
      <c r="E7" s="61">
        <v>425</v>
      </c>
      <c r="F7" s="61">
        <v>2</v>
      </c>
      <c r="G7" s="48">
        <f>E7*4.85</f>
        <v>2061.25</v>
      </c>
      <c r="H7" s="48">
        <f>G7*7.68/100</f>
        <v>158.304</v>
      </c>
      <c r="I7" s="48">
        <f>SUM(G7:H7)*30.98/100</f>
        <v>687.6178292</v>
      </c>
      <c r="J7" s="48">
        <f>SUM(G7:I7)</f>
        <v>2907.1718292</v>
      </c>
      <c r="K7" s="48">
        <f>J7*40/100</f>
        <v>1162.86873168</v>
      </c>
      <c r="L7" s="49">
        <f>J7*60/100</f>
        <v>1744.30309752</v>
      </c>
    </row>
    <row r="8" spans="1:12" ht="13.5" thickBot="1">
      <c r="A8" s="127"/>
      <c r="B8" s="145"/>
      <c r="C8" s="55"/>
      <c r="D8" s="55" t="s">
        <v>177</v>
      </c>
      <c r="E8" s="56">
        <f aca="true" t="shared" si="1" ref="E8:L8">SUM(E7:E7)</f>
        <v>425</v>
      </c>
      <c r="F8" s="56">
        <f t="shared" si="1"/>
        <v>2</v>
      </c>
      <c r="G8" s="57">
        <f t="shared" si="1"/>
        <v>2061.25</v>
      </c>
      <c r="H8" s="57">
        <f t="shared" si="1"/>
        <v>158.304</v>
      </c>
      <c r="I8" s="57">
        <f t="shared" si="1"/>
        <v>687.6178292</v>
      </c>
      <c r="J8" s="62">
        <f t="shared" si="1"/>
        <v>2907.1718292</v>
      </c>
      <c r="K8" s="57">
        <f t="shared" si="1"/>
        <v>1162.86873168</v>
      </c>
      <c r="L8" s="57">
        <f t="shared" si="1"/>
        <v>1744.30309752</v>
      </c>
    </row>
    <row r="9" spans="1:12" ht="48">
      <c r="A9" s="125">
        <v>3</v>
      </c>
      <c r="B9" s="153" t="s">
        <v>60</v>
      </c>
      <c r="C9" s="50" t="s">
        <v>210</v>
      </c>
      <c r="D9" s="63" t="s">
        <v>208</v>
      </c>
      <c r="E9" s="54">
        <v>165</v>
      </c>
      <c r="F9" s="54">
        <v>1</v>
      </c>
      <c r="G9" s="48">
        <f>E9*4.85</f>
        <v>800.2499999999999</v>
      </c>
      <c r="H9" s="48">
        <f>G9*7.68/100</f>
        <v>61.45919999999999</v>
      </c>
      <c r="I9" s="48">
        <f>SUM(G9:H9)*30.98/100</f>
        <v>266.95751015999997</v>
      </c>
      <c r="J9" s="48">
        <f>SUM(G9:I9)</f>
        <v>1128.6667101599999</v>
      </c>
      <c r="K9" s="48">
        <f>J9*40/100</f>
        <v>451.46668406399994</v>
      </c>
      <c r="L9" s="49">
        <f>J9*60/100</f>
        <v>677.2000260959999</v>
      </c>
    </row>
    <row r="10" spans="1:12" ht="13.5" thickBot="1">
      <c r="A10" s="126"/>
      <c r="B10" s="154"/>
      <c r="C10" s="64"/>
      <c r="D10" s="64" t="s">
        <v>177</v>
      </c>
      <c r="E10" s="65">
        <f aca="true" t="shared" si="2" ref="E10:L10">SUM(E9:E9)</f>
        <v>165</v>
      </c>
      <c r="F10" s="65">
        <f t="shared" si="2"/>
        <v>1</v>
      </c>
      <c r="G10" s="66">
        <f t="shared" si="2"/>
        <v>800.2499999999999</v>
      </c>
      <c r="H10" s="66">
        <f t="shared" si="2"/>
        <v>61.45919999999999</v>
      </c>
      <c r="I10" s="66">
        <f t="shared" si="2"/>
        <v>266.95751015999997</v>
      </c>
      <c r="J10" s="67">
        <f t="shared" si="2"/>
        <v>1128.6667101599999</v>
      </c>
      <c r="K10" s="66">
        <f t="shared" si="2"/>
        <v>451.46668406399994</v>
      </c>
      <c r="L10" s="66">
        <f t="shared" si="2"/>
        <v>677.2000260959999</v>
      </c>
    </row>
    <row r="11" spans="1:12" ht="72">
      <c r="A11" s="125">
        <v>4</v>
      </c>
      <c r="B11" s="153" t="s">
        <v>70</v>
      </c>
      <c r="C11" s="72" t="s">
        <v>209</v>
      </c>
      <c r="D11" s="47" t="s">
        <v>207</v>
      </c>
      <c r="E11" s="54">
        <v>1178</v>
      </c>
      <c r="F11" s="54">
        <v>8</v>
      </c>
      <c r="G11" s="48">
        <f>E11*4.85</f>
        <v>5713.299999999999</v>
      </c>
      <c r="H11" s="48">
        <f>G11*7.68/100</f>
        <v>438.7814399999999</v>
      </c>
      <c r="I11" s="48">
        <f>SUM(G11:H11)*30.98/100</f>
        <v>1905.9148301119997</v>
      </c>
      <c r="J11" s="48">
        <f>SUM(G11:I11)</f>
        <v>8057.9962701119985</v>
      </c>
      <c r="K11" s="48">
        <f>J11*40/100</f>
        <v>3223.198508044799</v>
      </c>
      <c r="L11" s="49">
        <f>J11*60/100</f>
        <v>4834.797762067199</v>
      </c>
    </row>
    <row r="12" spans="1:12" ht="13.5" thickBot="1">
      <c r="A12" s="127"/>
      <c r="B12" s="145"/>
      <c r="C12" s="55"/>
      <c r="D12" s="55" t="s">
        <v>177</v>
      </c>
      <c r="E12" s="56">
        <f>SUM(E11)</f>
        <v>1178</v>
      </c>
      <c r="F12" s="56">
        <f aca="true" t="shared" si="3" ref="F12:L12">SUM(F11)</f>
        <v>8</v>
      </c>
      <c r="G12" s="57">
        <f t="shared" si="3"/>
        <v>5713.299999999999</v>
      </c>
      <c r="H12" s="57">
        <f t="shared" si="3"/>
        <v>438.7814399999999</v>
      </c>
      <c r="I12" s="57">
        <f t="shared" si="3"/>
        <v>1905.9148301119997</v>
      </c>
      <c r="J12" s="62">
        <f t="shared" si="3"/>
        <v>8057.9962701119985</v>
      </c>
      <c r="K12" s="57">
        <f t="shared" si="3"/>
        <v>3223.198508044799</v>
      </c>
      <c r="L12" s="58">
        <f t="shared" si="3"/>
        <v>4834.797762067199</v>
      </c>
    </row>
    <row r="13" spans="1:12" ht="60">
      <c r="A13" s="125">
        <v>5</v>
      </c>
      <c r="B13" s="153" t="s">
        <v>189</v>
      </c>
      <c r="C13" s="59" t="s">
        <v>170</v>
      </c>
      <c r="D13" s="63" t="s">
        <v>208</v>
      </c>
      <c r="E13" s="54">
        <v>183</v>
      </c>
      <c r="F13" s="54">
        <v>1</v>
      </c>
      <c r="G13" s="48">
        <f>E13*4.85</f>
        <v>887.55</v>
      </c>
      <c r="H13" s="48">
        <f>G13*7.68/100</f>
        <v>68.16384</v>
      </c>
      <c r="I13" s="48">
        <f>SUM(G13:H13)*30.98/100</f>
        <v>296.080147632</v>
      </c>
      <c r="J13" s="48">
        <f>SUM(G13:I13)</f>
        <v>1251.793987632</v>
      </c>
      <c r="K13" s="48">
        <f>J13*40/100</f>
        <v>500.71759505279994</v>
      </c>
      <c r="L13" s="49">
        <f>J13*60/100</f>
        <v>751.0763925791999</v>
      </c>
    </row>
    <row r="14" spans="1:12" ht="13.5" thickBot="1">
      <c r="A14" s="127"/>
      <c r="B14" s="145"/>
      <c r="C14" s="55"/>
      <c r="D14" s="55" t="s">
        <v>177</v>
      </c>
      <c r="E14" s="56">
        <f>SUM(E13)</f>
        <v>183</v>
      </c>
      <c r="F14" s="56">
        <f aca="true" t="shared" si="4" ref="F14:L14">SUM(F13)</f>
        <v>1</v>
      </c>
      <c r="G14" s="57">
        <f t="shared" si="4"/>
        <v>887.55</v>
      </c>
      <c r="H14" s="57">
        <f t="shared" si="4"/>
        <v>68.16384</v>
      </c>
      <c r="I14" s="57">
        <f t="shared" si="4"/>
        <v>296.080147632</v>
      </c>
      <c r="J14" s="62">
        <f t="shared" si="4"/>
        <v>1251.793987632</v>
      </c>
      <c r="K14" s="57">
        <f t="shared" si="4"/>
        <v>500.71759505279994</v>
      </c>
      <c r="L14" s="58">
        <f t="shared" si="4"/>
        <v>751.0763925791999</v>
      </c>
    </row>
    <row r="15" spans="1:12" ht="48">
      <c r="A15" s="125">
        <v>6</v>
      </c>
      <c r="B15" s="153" t="s">
        <v>192</v>
      </c>
      <c r="C15" s="60" t="s">
        <v>159</v>
      </c>
      <c r="D15" s="63" t="s">
        <v>208</v>
      </c>
      <c r="E15" s="54">
        <v>379</v>
      </c>
      <c r="F15" s="54">
        <v>2</v>
      </c>
      <c r="G15" s="48">
        <f>E15*4.85</f>
        <v>1838.1499999999999</v>
      </c>
      <c r="H15" s="48">
        <f>G15*7.68/100</f>
        <v>141.16992</v>
      </c>
      <c r="I15" s="48">
        <f>SUM(G15:H15)*30.98/100</f>
        <v>613.193311216</v>
      </c>
      <c r="J15" s="48">
        <f>SUM(G15:I15)</f>
        <v>2592.513231216</v>
      </c>
      <c r="K15" s="48">
        <f>J15*40/100</f>
        <v>1037.0052924864</v>
      </c>
      <c r="L15" s="49">
        <f>J15*60/100</f>
        <v>1555.5079387296</v>
      </c>
    </row>
    <row r="16" spans="1:12" ht="13.5" thickBot="1">
      <c r="A16" s="127"/>
      <c r="B16" s="145"/>
      <c r="C16" s="55"/>
      <c r="D16" s="55" t="s">
        <v>177</v>
      </c>
      <c r="E16" s="56">
        <f aca="true" t="shared" si="5" ref="E16:L16">SUM(E15:E15)</f>
        <v>379</v>
      </c>
      <c r="F16" s="56">
        <f t="shared" si="5"/>
        <v>2</v>
      </c>
      <c r="G16" s="57">
        <f t="shared" si="5"/>
        <v>1838.1499999999999</v>
      </c>
      <c r="H16" s="57">
        <f t="shared" si="5"/>
        <v>141.16992</v>
      </c>
      <c r="I16" s="57">
        <f t="shared" si="5"/>
        <v>613.193311216</v>
      </c>
      <c r="J16" s="62">
        <f t="shared" si="5"/>
        <v>2592.513231216</v>
      </c>
      <c r="K16" s="57">
        <f t="shared" si="5"/>
        <v>1037.0052924864</v>
      </c>
      <c r="L16" s="57">
        <f t="shared" si="5"/>
        <v>1555.5079387296</v>
      </c>
    </row>
    <row r="17" spans="1:12" ht="60">
      <c r="A17" s="125">
        <v>7</v>
      </c>
      <c r="B17" s="153" t="s">
        <v>193</v>
      </c>
      <c r="C17" s="59" t="s">
        <v>170</v>
      </c>
      <c r="D17" s="63" t="s">
        <v>208</v>
      </c>
      <c r="E17" s="54">
        <v>334</v>
      </c>
      <c r="F17" s="54">
        <v>2</v>
      </c>
      <c r="G17" s="48">
        <f>E17*4.85</f>
        <v>1619.8999999999999</v>
      </c>
      <c r="H17" s="48">
        <f>G17*7.68/100</f>
        <v>124.40831999999999</v>
      </c>
      <c r="I17" s="48">
        <f>SUM(G17:H17)*30.98/100</f>
        <v>540.386717536</v>
      </c>
      <c r="J17" s="48">
        <f>SUM(G17:I17)</f>
        <v>2284.6950375359997</v>
      </c>
      <c r="K17" s="48">
        <f>J17*40/100</f>
        <v>913.8780150143998</v>
      </c>
      <c r="L17" s="49">
        <f>J17*60/100</f>
        <v>1370.8170225215997</v>
      </c>
    </row>
    <row r="18" spans="1:12" ht="13.5" thickBot="1">
      <c r="A18" s="127"/>
      <c r="B18" s="145"/>
      <c r="C18" s="55"/>
      <c r="D18" s="55" t="s">
        <v>177</v>
      </c>
      <c r="E18" s="56">
        <f>SUM(E17)</f>
        <v>334</v>
      </c>
      <c r="F18" s="56">
        <f aca="true" t="shared" si="6" ref="F18:L18">SUM(F17)</f>
        <v>2</v>
      </c>
      <c r="G18" s="57">
        <f t="shared" si="6"/>
        <v>1619.8999999999999</v>
      </c>
      <c r="H18" s="57">
        <f t="shared" si="6"/>
        <v>124.40831999999999</v>
      </c>
      <c r="I18" s="57">
        <f t="shared" si="6"/>
        <v>540.386717536</v>
      </c>
      <c r="J18" s="62">
        <f t="shared" si="6"/>
        <v>2284.6950375359997</v>
      </c>
      <c r="K18" s="57">
        <f t="shared" si="6"/>
        <v>913.8780150143998</v>
      </c>
      <c r="L18" s="58">
        <f t="shared" si="6"/>
        <v>1370.8170225215997</v>
      </c>
    </row>
    <row r="19" spans="1:12" ht="48">
      <c r="A19" s="125">
        <v>8</v>
      </c>
      <c r="B19" s="153" t="s">
        <v>196</v>
      </c>
      <c r="C19" s="60" t="s">
        <v>159</v>
      </c>
      <c r="D19" s="63" t="s">
        <v>208</v>
      </c>
      <c r="E19" s="54">
        <v>1026</v>
      </c>
      <c r="F19" s="54">
        <v>6</v>
      </c>
      <c r="G19" s="48">
        <f>E19*4.85</f>
        <v>4976.099999999999</v>
      </c>
      <c r="H19" s="48">
        <f>G19*7.68/100</f>
        <v>382.16447999999997</v>
      </c>
      <c r="I19" s="48">
        <f>SUM(G19:H19)*30.98/100</f>
        <v>1659.9903359040002</v>
      </c>
      <c r="J19" s="48">
        <f>SUM(G19:I19)</f>
        <v>7018.254815904</v>
      </c>
      <c r="K19" s="48">
        <f>J19*40/100</f>
        <v>2807.3019263616</v>
      </c>
      <c r="L19" s="49">
        <f>J19*60/100</f>
        <v>4210.9528895424</v>
      </c>
    </row>
    <row r="20" spans="1:12" ht="13.5" thickBot="1">
      <c r="A20" s="127"/>
      <c r="B20" s="145"/>
      <c r="C20" s="55"/>
      <c r="D20" s="55" t="s">
        <v>177</v>
      </c>
      <c r="E20" s="56">
        <f>SUM(E19)</f>
        <v>1026</v>
      </c>
      <c r="F20" s="56">
        <f aca="true" t="shared" si="7" ref="F20:L20">SUM(F19)</f>
        <v>6</v>
      </c>
      <c r="G20" s="57">
        <f t="shared" si="7"/>
        <v>4976.099999999999</v>
      </c>
      <c r="H20" s="57">
        <f t="shared" si="7"/>
        <v>382.16447999999997</v>
      </c>
      <c r="I20" s="57">
        <f t="shared" si="7"/>
        <v>1659.9903359040002</v>
      </c>
      <c r="J20" s="62">
        <f t="shared" si="7"/>
        <v>7018.254815904</v>
      </c>
      <c r="K20" s="57">
        <f t="shared" si="7"/>
        <v>2807.3019263616</v>
      </c>
      <c r="L20" s="58">
        <f t="shared" si="7"/>
        <v>4210.9528895424</v>
      </c>
    </row>
    <row r="21" spans="1:12" ht="48">
      <c r="A21" s="125">
        <v>9</v>
      </c>
      <c r="B21" s="153" t="s">
        <v>165</v>
      </c>
      <c r="C21" s="50" t="s">
        <v>210</v>
      </c>
      <c r="D21" s="47" t="s">
        <v>207</v>
      </c>
      <c r="E21" s="54">
        <v>850</v>
      </c>
      <c r="F21" s="54">
        <v>5</v>
      </c>
      <c r="G21" s="48">
        <f>E21*4.85</f>
        <v>4122.5</v>
      </c>
      <c r="H21" s="48">
        <f>G21*7.68/100</f>
        <v>316.608</v>
      </c>
      <c r="I21" s="48">
        <f>SUM(G21:H21)*30.98/100</f>
        <v>1375.2356584</v>
      </c>
      <c r="J21" s="48">
        <f>SUM(G21:I21)</f>
        <v>5814.3436584</v>
      </c>
      <c r="K21" s="48">
        <f>J21*40/100</f>
        <v>2325.73746336</v>
      </c>
      <c r="L21" s="49">
        <f>J21*60/100</f>
        <v>3488.60619504</v>
      </c>
    </row>
    <row r="22" spans="1:12" ht="11.25" customHeight="1" thickBot="1">
      <c r="A22" s="127"/>
      <c r="B22" s="145"/>
      <c r="C22" s="55"/>
      <c r="D22" s="55" t="s">
        <v>177</v>
      </c>
      <c r="E22" s="56">
        <f>SUM(E21)</f>
        <v>850</v>
      </c>
      <c r="F22" s="56">
        <f aca="true" t="shared" si="8" ref="F22:L22">SUM(F21)</f>
        <v>5</v>
      </c>
      <c r="G22" s="57">
        <f t="shared" si="8"/>
        <v>4122.5</v>
      </c>
      <c r="H22" s="57">
        <f t="shared" si="8"/>
        <v>316.608</v>
      </c>
      <c r="I22" s="57">
        <f t="shared" si="8"/>
        <v>1375.2356584</v>
      </c>
      <c r="J22" s="62">
        <f t="shared" si="8"/>
        <v>5814.3436584</v>
      </c>
      <c r="K22" s="57">
        <f t="shared" si="8"/>
        <v>2325.73746336</v>
      </c>
      <c r="L22" s="58">
        <f t="shared" si="8"/>
        <v>3488.60619504</v>
      </c>
    </row>
    <row r="23" spans="1:12" s="78" customFormat="1" ht="25.5" customHeight="1" thickBot="1">
      <c r="A23" s="75"/>
      <c r="B23" s="76"/>
      <c r="C23" s="77"/>
      <c r="D23" s="73" t="s">
        <v>166</v>
      </c>
      <c r="E23" s="74">
        <f aca="true" t="shared" si="9" ref="E23:L23">SUM(E6,E8,E10,E12,E14,E16,E18,E20,E22)</f>
        <v>4873</v>
      </c>
      <c r="F23" s="74">
        <f t="shared" si="9"/>
        <v>29</v>
      </c>
      <c r="G23" s="74">
        <f t="shared" si="9"/>
        <v>23634.049999999996</v>
      </c>
      <c r="H23" s="74">
        <f t="shared" si="9"/>
        <v>1815.0950399999997</v>
      </c>
      <c r="I23" s="74">
        <f t="shared" si="9"/>
        <v>7884.1451333919995</v>
      </c>
      <c r="J23" s="74">
        <f t="shared" si="9"/>
        <v>33333.290173392</v>
      </c>
      <c r="K23" s="74">
        <f t="shared" si="9"/>
        <v>13333.316069356799</v>
      </c>
      <c r="L23" s="74">
        <f t="shared" si="9"/>
        <v>19999.9741040352</v>
      </c>
    </row>
  </sheetData>
  <sheetProtection/>
  <mergeCells count="29">
    <mergeCell ref="B17:B18"/>
    <mergeCell ref="A7:A8"/>
    <mergeCell ref="B7:B8"/>
    <mergeCell ref="A5:A6"/>
    <mergeCell ref="A21:A22"/>
    <mergeCell ref="B21:B22"/>
    <mergeCell ref="A19:A20"/>
    <mergeCell ref="B19:B20"/>
    <mergeCell ref="A15:A16"/>
    <mergeCell ref="B15:B16"/>
    <mergeCell ref="A17:A18"/>
    <mergeCell ref="A13:A14"/>
    <mergeCell ref="B13:B14"/>
    <mergeCell ref="A11:A12"/>
    <mergeCell ref="B11:B12"/>
    <mergeCell ref="A9:A10"/>
    <mergeCell ref="B9:B10"/>
    <mergeCell ref="J3:J4"/>
    <mergeCell ref="K3:L3"/>
    <mergeCell ref="E3:E4"/>
    <mergeCell ref="F3:F4"/>
    <mergeCell ref="G3:G4"/>
    <mergeCell ref="H3:H4"/>
    <mergeCell ref="A3:A4"/>
    <mergeCell ref="B3:B4"/>
    <mergeCell ref="C3:C4"/>
    <mergeCell ref="D3:D4"/>
    <mergeCell ref="B5:B6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rajono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 Kublickas</dc:creator>
  <cp:keywords/>
  <dc:description/>
  <cp:lastModifiedBy>Jurgita Jurkonyte</cp:lastModifiedBy>
  <cp:lastPrinted>2012-03-30T07:22:31Z</cp:lastPrinted>
  <dcterms:created xsi:type="dcterms:W3CDTF">1998-11-02T12:22:35Z</dcterms:created>
  <dcterms:modified xsi:type="dcterms:W3CDTF">2012-03-30T11:02:30Z</dcterms:modified>
  <cp:category/>
  <cp:version/>
  <cp:contentType/>
  <cp:contentStatus/>
</cp:coreProperties>
</file>